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 firstSheet="1" activeTab="1"/>
  </bookViews>
  <sheets>
    <sheet name="Отчет" sheetId="9" state="hidden" r:id="rId1"/>
    <sheet name="Отчет медицина №1589-р" sheetId="12" r:id="rId2"/>
    <sheet name="Отчет медицина №3154-р" sheetId="14" r:id="rId3"/>
    <sheet name="Субъекты" sheetId="10" r:id="rId4"/>
    <sheet name="ФОИВ_акт" sheetId="11" r:id="rId5"/>
    <sheet name="форма субсидии" sheetId="15" r:id="rId6"/>
  </sheets>
  <externalReferences>
    <externalReference r:id="rId7"/>
  </externalReferences>
  <definedNames>
    <definedName name="_xlnm._FilterDatabase" localSheetId="0" hidden="1">Отчет!$A$10:$AA$74</definedName>
    <definedName name="_xlnm._FilterDatabase" localSheetId="1" hidden="1">'Отчет медицина №1589-р'!$A$11:$AP$12</definedName>
    <definedName name="_xlnm._FilterDatabase" localSheetId="2" hidden="1">'Отчет медицина №3154-р'!$A$11:$AP$12</definedName>
    <definedName name="_xlnm._FilterDatabase" localSheetId="3" hidden="1">Субъекты!$A$3:$A$90</definedName>
    <definedName name="_xlnm._FilterDatabase" localSheetId="4" hidden="1">ФОИВ_акт!$A$1:$B$1</definedName>
    <definedName name="_xlnm.Print_Area" localSheetId="0">Отчет!$A$1:$Z$74</definedName>
    <definedName name="_xlnm.Print_Area" localSheetId="1">'Отчет медицина №1589-р'!$A$1:$AP$12</definedName>
    <definedName name="_xlnm.Print_Area" localSheetId="2">'Отчет медицина №3154-р'!$A$1:$AP$12</definedName>
  </definedNames>
  <calcPr calcId="152511"/>
</workbook>
</file>

<file path=xl/calcChain.xml><?xml version="1.0" encoding="utf-8"?>
<calcChain xmlns="http://schemas.openxmlformats.org/spreadsheetml/2006/main">
  <c r="AO12" i="12" l="1"/>
  <c r="AN12" i="14"/>
  <c r="AO12" i="14"/>
  <c r="AN12" i="12"/>
  <c r="U12" i="14" l="1"/>
  <c r="U11" i="14" s="1"/>
  <c r="T12" i="14"/>
  <c r="T11" i="14" s="1"/>
  <c r="I12" i="14"/>
  <c r="H12" i="14"/>
  <c r="H11" i="14" s="1"/>
  <c r="G12" i="14"/>
  <c r="AH12" i="14" s="1"/>
  <c r="AG11" i="14"/>
  <c r="AF11" i="14"/>
  <c r="AE11" i="14"/>
  <c r="AD11" i="14"/>
  <c r="AC11" i="14"/>
  <c r="AB11" i="14"/>
  <c r="AA11" i="14"/>
  <c r="Z11" i="14"/>
  <c r="Y11" i="14"/>
  <c r="X11" i="14"/>
  <c r="W11" i="14"/>
  <c r="V11" i="14"/>
  <c r="S11" i="14"/>
  <c r="O11" i="14"/>
  <c r="N11" i="14"/>
  <c r="M11" i="14"/>
  <c r="L11" i="14"/>
  <c r="K11" i="14"/>
  <c r="J11" i="14"/>
  <c r="AH12" i="12"/>
  <c r="H12" i="12"/>
  <c r="I12" i="12"/>
  <c r="G12" i="12"/>
  <c r="G11" i="12"/>
  <c r="AI12" i="14" l="1"/>
  <c r="AL12" i="14" s="1"/>
  <c r="G11" i="14"/>
  <c r="AJ12" i="14"/>
  <c r="AK12" i="12"/>
  <c r="AM12" i="14"/>
  <c r="AJ11" i="14"/>
  <c r="AH11" i="14"/>
  <c r="AK12" i="14"/>
  <c r="I11" i="14"/>
  <c r="F11" i="14"/>
  <c r="I11" i="12"/>
  <c r="AG11" i="12"/>
  <c r="V11" i="12"/>
  <c r="W11" i="12"/>
  <c r="X11" i="12"/>
  <c r="Y11" i="12"/>
  <c r="Z11" i="12"/>
  <c r="AA11" i="12"/>
  <c r="AB11" i="12"/>
  <c r="AC11" i="12"/>
  <c r="AD11" i="12"/>
  <c r="AE11" i="12"/>
  <c r="AF11" i="12"/>
  <c r="H11" i="12"/>
  <c r="J11" i="12"/>
  <c r="K11" i="12"/>
  <c r="L11" i="12"/>
  <c r="M11" i="12"/>
  <c r="N11" i="12"/>
  <c r="O11" i="12"/>
  <c r="S11" i="12"/>
  <c r="U12" i="12"/>
  <c r="U11" i="12" s="1"/>
  <c r="T12" i="12"/>
  <c r="AI12" i="12" s="1"/>
  <c r="AI11" i="14" l="1"/>
  <c r="AO11" i="14" s="1"/>
  <c r="AJ12" i="12"/>
  <c r="AM12" i="12" s="1"/>
  <c r="AL12" i="12"/>
  <c r="T11" i="12"/>
  <c r="AN11" i="14"/>
  <c r="AM11" i="14"/>
  <c r="AK11" i="14"/>
  <c r="AI11" i="12"/>
  <c r="AH11" i="12"/>
  <c r="F11" i="12"/>
  <c r="AL11" i="14" l="1"/>
  <c r="AJ11" i="12"/>
  <c r="AL11" i="12"/>
  <c r="AO11" i="12"/>
  <c r="AK11" i="12"/>
  <c r="AN11" i="12"/>
  <c r="AM11" i="12" l="1"/>
  <c r="N12" i="9"/>
  <c r="O12" i="9" s="1"/>
  <c r="N13" i="9"/>
  <c r="O13" i="9" s="1"/>
  <c r="N14" i="9"/>
  <c r="O14" i="9" s="1"/>
  <c r="N15" i="9"/>
  <c r="O15" i="9" s="1"/>
  <c r="N16" i="9"/>
  <c r="O16" i="9" s="1"/>
  <c r="N17" i="9"/>
  <c r="O17" i="9" s="1"/>
  <c r="N18" i="9"/>
  <c r="O18" i="9" s="1"/>
  <c r="N19" i="9"/>
  <c r="O19" i="9" s="1"/>
  <c r="N20" i="9"/>
  <c r="O20" i="9" s="1"/>
  <c r="N21" i="9"/>
  <c r="O21" i="9" s="1"/>
  <c r="N22" i="9"/>
  <c r="O22" i="9" s="1"/>
  <c r="N23" i="9"/>
  <c r="O23" i="9" s="1"/>
  <c r="N24" i="9"/>
  <c r="O24" i="9" s="1"/>
  <c r="N25" i="9"/>
  <c r="O25" i="9" s="1"/>
  <c r="N26" i="9"/>
  <c r="O26" i="9" s="1"/>
  <c r="N27" i="9"/>
  <c r="O27" i="9" s="1"/>
  <c r="N28" i="9"/>
  <c r="O28" i="9" s="1"/>
  <c r="N29" i="9"/>
  <c r="O29" i="9" s="1"/>
  <c r="N30" i="9"/>
  <c r="O30" i="9" s="1"/>
  <c r="N31" i="9"/>
  <c r="O31" i="9" s="1"/>
  <c r="N32" i="9"/>
  <c r="O32" i="9" s="1"/>
  <c r="N33" i="9"/>
  <c r="O33" i="9" s="1"/>
  <c r="N34" i="9"/>
  <c r="O34" i="9" s="1"/>
  <c r="N35" i="9"/>
  <c r="O35" i="9" s="1"/>
  <c r="N36" i="9"/>
  <c r="O36" i="9" s="1"/>
  <c r="N37" i="9"/>
  <c r="O37" i="9" s="1"/>
  <c r="N38" i="9"/>
  <c r="O38" i="9" s="1"/>
  <c r="N39" i="9"/>
  <c r="O39" i="9" s="1"/>
  <c r="N40" i="9"/>
  <c r="O40" i="9" s="1"/>
  <c r="N41" i="9"/>
  <c r="O41" i="9" s="1"/>
  <c r="N42" i="9"/>
  <c r="O42" i="9" s="1"/>
  <c r="N43" i="9"/>
  <c r="O43" i="9" s="1"/>
  <c r="N44" i="9"/>
  <c r="O44" i="9" s="1"/>
  <c r="N45" i="9"/>
  <c r="O45" i="9" s="1"/>
  <c r="N46" i="9"/>
  <c r="O46" i="9" s="1"/>
  <c r="N47" i="9"/>
  <c r="O47" i="9" s="1"/>
  <c r="N48" i="9"/>
  <c r="O48" i="9" s="1"/>
  <c r="N49" i="9"/>
  <c r="O49" i="9" s="1"/>
  <c r="N50" i="9"/>
  <c r="O50" i="9" s="1"/>
  <c r="N51" i="9"/>
  <c r="O51" i="9" s="1"/>
  <c r="N52" i="9"/>
  <c r="O52" i="9" s="1"/>
  <c r="N53" i="9"/>
  <c r="O53" i="9" s="1"/>
  <c r="N54" i="9"/>
  <c r="O54" i="9" s="1"/>
  <c r="N55" i="9"/>
  <c r="O55" i="9" s="1"/>
  <c r="N56" i="9"/>
  <c r="O56" i="9" s="1"/>
  <c r="N57" i="9"/>
  <c r="O57" i="9" s="1"/>
  <c r="N58" i="9"/>
  <c r="O58" i="9" s="1"/>
  <c r="N59" i="9"/>
  <c r="O59" i="9" s="1"/>
  <c r="N60" i="9"/>
  <c r="O60" i="9" s="1"/>
  <c r="N61" i="9"/>
  <c r="O61" i="9" s="1"/>
  <c r="N62" i="9"/>
  <c r="O62" i="9" s="1"/>
  <c r="N63" i="9"/>
  <c r="O63" i="9" s="1"/>
  <c r="N64" i="9"/>
  <c r="O64" i="9" s="1"/>
  <c r="N65" i="9"/>
  <c r="O65" i="9" s="1"/>
  <c r="N66" i="9"/>
  <c r="O66" i="9" s="1"/>
  <c r="N67" i="9"/>
  <c r="O67" i="9" s="1"/>
  <c r="N68" i="9"/>
  <c r="O68" i="9" s="1"/>
  <c r="N69" i="9"/>
  <c r="O69" i="9" s="1"/>
  <c r="N70" i="9"/>
  <c r="O70" i="9" s="1"/>
  <c r="N71" i="9"/>
  <c r="O71" i="9" s="1"/>
  <c r="N72" i="9"/>
  <c r="O72" i="9" s="1"/>
  <c r="N73" i="9"/>
  <c r="O73" i="9" s="1"/>
  <c r="N74" i="9"/>
  <c r="O74" i="9" s="1"/>
  <c r="N11" i="9"/>
  <c r="O11" i="9" s="1"/>
  <c r="J14" i="9"/>
  <c r="K14" i="9" s="1"/>
  <c r="G14" i="9" s="1"/>
  <c r="H22" i="9"/>
  <c r="I22" i="9" s="1"/>
  <c r="L22" i="9"/>
  <c r="M22" i="9" s="1"/>
  <c r="P22" i="9"/>
  <c r="Q22" i="9" s="1"/>
  <c r="R22" i="9"/>
  <c r="S22" i="9" s="1"/>
  <c r="H23" i="9"/>
  <c r="I23" i="9" s="1"/>
  <c r="L23" i="9"/>
  <c r="M23" i="9" s="1"/>
  <c r="P23" i="9"/>
  <c r="Q23" i="9" s="1"/>
  <c r="R23" i="9"/>
  <c r="S23" i="9" s="1"/>
  <c r="H24" i="9"/>
  <c r="I24" i="9" s="1"/>
  <c r="L24" i="9"/>
  <c r="M24" i="9" s="1"/>
  <c r="P24" i="9"/>
  <c r="Q24" i="9" s="1"/>
  <c r="R24" i="9"/>
  <c r="S24" i="9" s="1"/>
  <c r="H25" i="9"/>
  <c r="I25" i="9" s="1"/>
  <c r="L25" i="9"/>
  <c r="M25" i="9" s="1"/>
  <c r="P25" i="9"/>
  <c r="Q25" i="9" s="1"/>
  <c r="R25" i="9"/>
  <c r="S25" i="9" s="1"/>
  <c r="H26" i="9"/>
  <c r="I26" i="9" s="1"/>
  <c r="L26" i="9"/>
  <c r="M26" i="9" s="1"/>
  <c r="P26" i="9"/>
  <c r="Q26" i="9" s="1"/>
  <c r="R26" i="9"/>
  <c r="S26" i="9" s="1"/>
  <c r="H27" i="9"/>
  <c r="I27" i="9" s="1"/>
  <c r="L27" i="9"/>
  <c r="M27" i="9" s="1"/>
  <c r="P27" i="9"/>
  <c r="Q27" i="9" s="1"/>
  <c r="R27" i="9"/>
  <c r="S27" i="9" s="1"/>
  <c r="H28" i="9"/>
  <c r="I28" i="9" s="1"/>
  <c r="L28" i="9"/>
  <c r="M28" i="9" s="1"/>
  <c r="P28" i="9"/>
  <c r="Q28" i="9" s="1"/>
  <c r="R28" i="9"/>
  <c r="S28" i="9"/>
  <c r="H29" i="9"/>
  <c r="I29" i="9" s="1"/>
  <c r="L29" i="9"/>
  <c r="M29" i="9" s="1"/>
  <c r="P29" i="9"/>
  <c r="Q29" i="9" s="1"/>
  <c r="R29" i="9"/>
  <c r="S29" i="9" s="1"/>
  <c r="H30" i="9"/>
  <c r="I30" i="9" s="1"/>
  <c r="L30" i="9"/>
  <c r="M30" i="9" s="1"/>
  <c r="P30" i="9"/>
  <c r="Q30" i="9" s="1"/>
  <c r="R30" i="9"/>
  <c r="S30" i="9" s="1"/>
  <c r="H31" i="9"/>
  <c r="I31" i="9" s="1"/>
  <c r="L31" i="9"/>
  <c r="M31" i="9" s="1"/>
  <c r="P31" i="9"/>
  <c r="Q31" i="9" s="1"/>
  <c r="R31" i="9"/>
  <c r="S31" i="9" s="1"/>
  <c r="H32" i="9"/>
  <c r="I32" i="9" s="1"/>
  <c r="L32" i="9"/>
  <c r="M32" i="9" s="1"/>
  <c r="P32" i="9"/>
  <c r="Q32" i="9" s="1"/>
  <c r="R32" i="9"/>
  <c r="S32" i="9" s="1"/>
  <c r="H33" i="9"/>
  <c r="I33" i="9" s="1"/>
  <c r="L33" i="9"/>
  <c r="M33" i="9" s="1"/>
  <c r="P33" i="9"/>
  <c r="Q33" i="9" s="1"/>
  <c r="R33" i="9"/>
  <c r="S33" i="9" s="1"/>
  <c r="H34" i="9"/>
  <c r="I34" i="9" s="1"/>
  <c r="L34" i="9"/>
  <c r="M34" i="9" s="1"/>
  <c r="P34" i="9"/>
  <c r="Q34" i="9" s="1"/>
  <c r="R34" i="9"/>
  <c r="S34" i="9" s="1"/>
  <c r="H35" i="9"/>
  <c r="I35" i="9" s="1"/>
  <c r="L35" i="9"/>
  <c r="M35" i="9" s="1"/>
  <c r="P35" i="9"/>
  <c r="Q35" i="9" s="1"/>
  <c r="R35" i="9"/>
  <c r="S35" i="9" s="1"/>
  <c r="H36" i="9"/>
  <c r="I36" i="9" s="1"/>
  <c r="L36" i="9"/>
  <c r="M36" i="9" s="1"/>
  <c r="P36" i="9"/>
  <c r="Q36" i="9" s="1"/>
  <c r="R36" i="9"/>
  <c r="S36" i="9" s="1"/>
  <c r="H37" i="9"/>
  <c r="I37" i="9" s="1"/>
  <c r="L37" i="9"/>
  <c r="M37" i="9" s="1"/>
  <c r="P37" i="9"/>
  <c r="Q37" i="9" s="1"/>
  <c r="R37" i="9"/>
  <c r="S37" i="9" s="1"/>
  <c r="H38" i="9"/>
  <c r="I38" i="9" s="1"/>
  <c r="L38" i="9"/>
  <c r="M38" i="9" s="1"/>
  <c r="P38" i="9"/>
  <c r="Q38" i="9" s="1"/>
  <c r="R38" i="9"/>
  <c r="S38" i="9"/>
  <c r="H39" i="9"/>
  <c r="I39" i="9" s="1"/>
  <c r="L39" i="9"/>
  <c r="M39" i="9" s="1"/>
  <c r="P39" i="9"/>
  <c r="Q39" i="9" s="1"/>
  <c r="R39" i="9"/>
  <c r="S39" i="9" s="1"/>
  <c r="H40" i="9"/>
  <c r="I40" i="9" s="1"/>
  <c r="L40" i="9"/>
  <c r="M40" i="9" s="1"/>
  <c r="P40" i="9"/>
  <c r="Q40" i="9" s="1"/>
  <c r="R40" i="9"/>
  <c r="S40" i="9" s="1"/>
  <c r="H41" i="9"/>
  <c r="I41" i="9" s="1"/>
  <c r="L41" i="9"/>
  <c r="M41" i="9" s="1"/>
  <c r="P41" i="9"/>
  <c r="Q41" i="9" s="1"/>
  <c r="R41" i="9"/>
  <c r="S41" i="9" s="1"/>
  <c r="H42" i="9"/>
  <c r="I42" i="9" s="1"/>
  <c r="L42" i="9"/>
  <c r="M42" i="9" s="1"/>
  <c r="P42" i="9"/>
  <c r="Q42" i="9" s="1"/>
  <c r="R42" i="9"/>
  <c r="S42" i="9" s="1"/>
  <c r="H43" i="9"/>
  <c r="I43" i="9" s="1"/>
  <c r="L43" i="9"/>
  <c r="M43" i="9" s="1"/>
  <c r="P43" i="9"/>
  <c r="Q43" i="9" s="1"/>
  <c r="R43" i="9"/>
  <c r="S43" i="9" s="1"/>
  <c r="H44" i="9"/>
  <c r="I44" i="9" s="1"/>
  <c r="L44" i="9"/>
  <c r="M44" i="9" s="1"/>
  <c r="P44" i="9"/>
  <c r="Q44" i="9" s="1"/>
  <c r="R44" i="9"/>
  <c r="S44" i="9" s="1"/>
  <c r="H45" i="9"/>
  <c r="I45" i="9" s="1"/>
  <c r="L45" i="9"/>
  <c r="M45" i="9" s="1"/>
  <c r="P45" i="9"/>
  <c r="Q45" i="9" s="1"/>
  <c r="R45" i="9"/>
  <c r="S45" i="9" s="1"/>
  <c r="H46" i="9"/>
  <c r="I46" i="9" s="1"/>
  <c r="L46" i="9"/>
  <c r="M46" i="9" s="1"/>
  <c r="P46" i="9"/>
  <c r="Q46" i="9" s="1"/>
  <c r="R46" i="9"/>
  <c r="S46" i="9" s="1"/>
  <c r="H47" i="9"/>
  <c r="I47" i="9" s="1"/>
  <c r="L47" i="9"/>
  <c r="M47" i="9" s="1"/>
  <c r="P47" i="9"/>
  <c r="Q47" i="9" s="1"/>
  <c r="R47" i="9"/>
  <c r="S47" i="9" s="1"/>
  <c r="H48" i="9"/>
  <c r="I48" i="9" s="1"/>
  <c r="L48" i="9"/>
  <c r="M48" i="9" s="1"/>
  <c r="P48" i="9"/>
  <c r="Q48" i="9" s="1"/>
  <c r="R48" i="9"/>
  <c r="S48" i="9"/>
  <c r="H49" i="9"/>
  <c r="I49" i="9" s="1"/>
  <c r="L49" i="9"/>
  <c r="M49" i="9" s="1"/>
  <c r="P49" i="9"/>
  <c r="Q49" i="9" s="1"/>
  <c r="R49" i="9"/>
  <c r="S49" i="9" s="1"/>
  <c r="H50" i="9"/>
  <c r="I50" i="9" s="1"/>
  <c r="L50" i="9"/>
  <c r="M50" i="9" s="1"/>
  <c r="P50" i="9"/>
  <c r="Q50" i="9" s="1"/>
  <c r="R50" i="9"/>
  <c r="S50" i="9" s="1"/>
  <c r="H51" i="9"/>
  <c r="I51" i="9" s="1"/>
  <c r="L51" i="9"/>
  <c r="M51" i="9" s="1"/>
  <c r="P51" i="9"/>
  <c r="Q51" i="9" s="1"/>
  <c r="R51" i="9"/>
  <c r="S51" i="9" s="1"/>
  <c r="H52" i="9"/>
  <c r="I52" i="9" s="1"/>
  <c r="L52" i="9"/>
  <c r="M52" i="9" s="1"/>
  <c r="P52" i="9"/>
  <c r="Q52" i="9" s="1"/>
  <c r="R52" i="9"/>
  <c r="S52" i="9" s="1"/>
  <c r="H53" i="9"/>
  <c r="I53" i="9" s="1"/>
  <c r="L53" i="9"/>
  <c r="M53" i="9" s="1"/>
  <c r="P53" i="9"/>
  <c r="Q53" i="9" s="1"/>
  <c r="R53" i="9"/>
  <c r="S53" i="9" s="1"/>
  <c r="H54" i="9"/>
  <c r="I54" i="9" s="1"/>
  <c r="L54" i="9"/>
  <c r="M54" i="9" s="1"/>
  <c r="P54" i="9"/>
  <c r="Q54" i="9" s="1"/>
  <c r="R54" i="9"/>
  <c r="S54" i="9" s="1"/>
  <c r="H55" i="9"/>
  <c r="I55" i="9" s="1"/>
  <c r="L55" i="9"/>
  <c r="M55" i="9" s="1"/>
  <c r="P55" i="9"/>
  <c r="Q55" i="9" s="1"/>
  <c r="R55" i="9"/>
  <c r="S55" i="9" s="1"/>
  <c r="H56" i="9"/>
  <c r="I56" i="9" s="1"/>
  <c r="L56" i="9"/>
  <c r="M56" i="9" s="1"/>
  <c r="P56" i="9"/>
  <c r="Q56" i="9" s="1"/>
  <c r="R56" i="9"/>
  <c r="S56" i="9" s="1"/>
  <c r="H57" i="9"/>
  <c r="I57" i="9" s="1"/>
  <c r="L57" i="9"/>
  <c r="M57" i="9" s="1"/>
  <c r="P57" i="9"/>
  <c r="Q57" i="9" s="1"/>
  <c r="R57" i="9"/>
  <c r="S57" i="9" s="1"/>
  <c r="H58" i="9"/>
  <c r="I58" i="9" s="1"/>
  <c r="L58" i="9"/>
  <c r="M58" i="9" s="1"/>
  <c r="P58" i="9"/>
  <c r="Q58" i="9" s="1"/>
  <c r="R58" i="9"/>
  <c r="S58" i="9" s="1"/>
  <c r="H59" i="9"/>
  <c r="I59" i="9" s="1"/>
  <c r="L59" i="9"/>
  <c r="M59" i="9" s="1"/>
  <c r="P59" i="9"/>
  <c r="Q59" i="9" s="1"/>
  <c r="R59" i="9"/>
  <c r="S59" i="9" s="1"/>
  <c r="H60" i="9"/>
  <c r="I60" i="9" s="1"/>
  <c r="L60" i="9"/>
  <c r="M60" i="9" s="1"/>
  <c r="P60" i="9"/>
  <c r="Q60" i="9" s="1"/>
  <c r="R60" i="9"/>
  <c r="S60" i="9" s="1"/>
  <c r="H61" i="9"/>
  <c r="I61" i="9" s="1"/>
  <c r="L61" i="9"/>
  <c r="M61" i="9" s="1"/>
  <c r="P61" i="9"/>
  <c r="Q61" i="9" s="1"/>
  <c r="R61" i="9"/>
  <c r="S61" i="9" s="1"/>
  <c r="H62" i="9"/>
  <c r="I62" i="9" s="1"/>
  <c r="L62" i="9"/>
  <c r="M62" i="9" s="1"/>
  <c r="P62" i="9"/>
  <c r="Q62" i="9" s="1"/>
  <c r="R62" i="9"/>
  <c r="S62" i="9" s="1"/>
  <c r="H63" i="9"/>
  <c r="I63" i="9" s="1"/>
  <c r="L63" i="9"/>
  <c r="M63" i="9" s="1"/>
  <c r="P63" i="9"/>
  <c r="Q63" i="9" s="1"/>
  <c r="R63" i="9"/>
  <c r="S63" i="9" s="1"/>
  <c r="H64" i="9"/>
  <c r="I64" i="9" s="1"/>
  <c r="L64" i="9"/>
  <c r="M64" i="9" s="1"/>
  <c r="P64" i="9"/>
  <c r="Q64" i="9" s="1"/>
  <c r="R64" i="9"/>
  <c r="S64" i="9" s="1"/>
  <c r="H65" i="9"/>
  <c r="I65" i="9" s="1"/>
  <c r="L65" i="9"/>
  <c r="M65" i="9" s="1"/>
  <c r="P65" i="9"/>
  <c r="Q65" i="9" s="1"/>
  <c r="R65" i="9"/>
  <c r="S65" i="9"/>
  <c r="H66" i="9"/>
  <c r="I66" i="9" s="1"/>
  <c r="L66" i="9"/>
  <c r="M66" i="9" s="1"/>
  <c r="P66" i="9"/>
  <c r="Q66" i="9" s="1"/>
  <c r="R66" i="9"/>
  <c r="S66" i="9" s="1"/>
  <c r="H67" i="9"/>
  <c r="I67" i="9" s="1"/>
  <c r="L67" i="9"/>
  <c r="M67" i="9" s="1"/>
  <c r="P67" i="9"/>
  <c r="Q67" i="9" s="1"/>
  <c r="R67" i="9"/>
  <c r="S67" i="9" s="1"/>
  <c r="H68" i="9"/>
  <c r="I68" i="9" s="1"/>
  <c r="L68" i="9"/>
  <c r="M68" i="9" s="1"/>
  <c r="P68" i="9"/>
  <c r="Q68" i="9" s="1"/>
  <c r="R68" i="9"/>
  <c r="S68" i="9" s="1"/>
  <c r="H69" i="9"/>
  <c r="I69" i="9" s="1"/>
  <c r="L69" i="9"/>
  <c r="M69" i="9" s="1"/>
  <c r="P69" i="9"/>
  <c r="Q69" i="9" s="1"/>
  <c r="R69" i="9"/>
  <c r="S69" i="9" s="1"/>
  <c r="H70" i="9"/>
  <c r="I70" i="9" s="1"/>
  <c r="L70" i="9"/>
  <c r="M70" i="9" s="1"/>
  <c r="P70" i="9"/>
  <c r="Q70" i="9" s="1"/>
  <c r="R70" i="9"/>
  <c r="S70" i="9"/>
  <c r="H71" i="9"/>
  <c r="I71" i="9" s="1"/>
  <c r="L71" i="9"/>
  <c r="M71" i="9" s="1"/>
  <c r="P71" i="9"/>
  <c r="Q71" i="9" s="1"/>
  <c r="R71" i="9"/>
  <c r="S71" i="9" s="1"/>
  <c r="H72" i="9"/>
  <c r="I72" i="9" s="1"/>
  <c r="L72" i="9"/>
  <c r="M72" i="9" s="1"/>
  <c r="P72" i="9"/>
  <c r="Q72" i="9" s="1"/>
  <c r="R72" i="9"/>
  <c r="S72" i="9" s="1"/>
  <c r="H73" i="9"/>
  <c r="I73" i="9" s="1"/>
  <c r="L73" i="9"/>
  <c r="M73" i="9" s="1"/>
  <c r="P73" i="9"/>
  <c r="Q73" i="9" s="1"/>
  <c r="R73" i="9"/>
  <c r="S73" i="9" s="1"/>
  <c r="H74" i="9"/>
  <c r="I74" i="9" s="1"/>
  <c r="L74" i="9"/>
  <c r="M74" i="9" s="1"/>
  <c r="P74" i="9"/>
  <c r="Q74" i="9" s="1"/>
  <c r="R74" i="9"/>
  <c r="S74" i="9" s="1"/>
  <c r="J11" i="9"/>
  <c r="K11" i="9" s="1"/>
  <c r="G11" i="9" s="1"/>
  <c r="L11" i="9"/>
  <c r="M11" i="9" s="1"/>
  <c r="P11" i="9"/>
  <c r="Q11" i="9" s="1"/>
  <c r="R11" i="9"/>
  <c r="S11" i="9"/>
  <c r="J12" i="9"/>
  <c r="K12" i="9" s="1"/>
  <c r="G12" i="9" s="1"/>
  <c r="L12" i="9"/>
  <c r="M12" i="9" s="1"/>
  <c r="P12" i="9"/>
  <c r="Q12" i="9" s="1"/>
  <c r="R12" i="9"/>
  <c r="S12" i="9" s="1"/>
  <c r="J13" i="9"/>
  <c r="K13" i="9" s="1"/>
  <c r="G13" i="9" s="1"/>
  <c r="L13" i="9"/>
  <c r="M13" i="9" s="1"/>
  <c r="L14" i="9"/>
  <c r="M14" i="9" s="1"/>
  <c r="P14" i="9"/>
  <c r="Q14" i="9" s="1"/>
  <c r="R14" i="9"/>
  <c r="S14" i="9"/>
  <c r="J15" i="9"/>
  <c r="K15" i="9" s="1"/>
  <c r="G15" i="9" s="1"/>
  <c r="L15" i="9"/>
  <c r="M15" i="9" s="1"/>
  <c r="P15" i="9"/>
  <c r="Q15" i="9" s="1"/>
  <c r="R15" i="9"/>
  <c r="S15" i="9" s="1"/>
  <c r="H16" i="9"/>
  <c r="I16" i="9" s="1"/>
  <c r="L16" i="9"/>
  <c r="M16" i="9" s="1"/>
  <c r="P16" i="9"/>
  <c r="Q16" i="9" s="1"/>
  <c r="R16" i="9"/>
  <c r="S16" i="9" s="1"/>
  <c r="H17" i="9"/>
  <c r="I17" i="9" s="1"/>
  <c r="L17" i="9"/>
  <c r="M17" i="9" s="1"/>
  <c r="P17" i="9"/>
  <c r="Q17" i="9" s="1"/>
  <c r="R17" i="9"/>
  <c r="S17" i="9" s="1"/>
  <c r="H18" i="9"/>
  <c r="I18" i="9" s="1"/>
  <c r="L18" i="9"/>
  <c r="M18" i="9" s="1"/>
  <c r="P18" i="9"/>
  <c r="Q18" i="9" s="1"/>
  <c r="R18" i="9"/>
  <c r="S18" i="9" s="1"/>
  <c r="H19" i="9"/>
  <c r="I19" i="9" s="1"/>
  <c r="L19" i="9"/>
  <c r="M19" i="9" s="1"/>
  <c r="P19" i="9"/>
  <c r="Q19" i="9" s="1"/>
  <c r="R19" i="9"/>
  <c r="S19" i="9"/>
  <c r="H20" i="9"/>
  <c r="I20" i="9" s="1"/>
  <c r="L20" i="9"/>
  <c r="M20" i="9" s="1"/>
  <c r="P20" i="9"/>
  <c r="Q20" i="9" s="1"/>
  <c r="R20" i="9"/>
  <c r="S20" i="9" s="1"/>
  <c r="P21" i="9"/>
  <c r="Q21" i="9"/>
  <c r="R21" i="9"/>
  <c r="S21" i="9" s="1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11" i="9"/>
  <c r="L21" i="9"/>
  <c r="M21" i="9" s="1"/>
  <c r="H21" i="9"/>
  <c r="I21" i="9" s="1"/>
  <c r="R13" i="9"/>
  <c r="S13" i="9" s="1"/>
  <c r="P13" i="9"/>
  <c r="Q13" i="9" s="1"/>
  <c r="F12" i="9" l="1"/>
  <c r="F15" i="9"/>
  <c r="U14" i="9"/>
  <c r="F14" i="9"/>
  <c r="T14" i="9" s="1"/>
  <c r="F11" i="9"/>
  <c r="T15" i="9"/>
  <c r="U15" i="9"/>
  <c r="U12" i="9"/>
  <c r="U13" i="9"/>
  <c r="F13" i="9"/>
  <c r="T13" i="9" s="1"/>
  <c r="T12" i="9"/>
  <c r="E10" i="9"/>
  <c r="S10" i="9" l="1"/>
  <c r="Q10" i="9"/>
  <c r="O10" i="9"/>
  <c r="M10" i="9"/>
  <c r="G74" i="9"/>
  <c r="U74" i="9" s="1"/>
  <c r="G73" i="9"/>
  <c r="U73" i="9" s="1"/>
  <c r="G72" i="9"/>
  <c r="U72" i="9" s="1"/>
  <c r="G71" i="9"/>
  <c r="U71" i="9" s="1"/>
  <c r="G70" i="9"/>
  <c r="U70" i="9" s="1"/>
  <c r="G69" i="9"/>
  <c r="U69" i="9" s="1"/>
  <c r="G68" i="9"/>
  <c r="U68" i="9" s="1"/>
  <c r="G67" i="9"/>
  <c r="U67" i="9" s="1"/>
  <c r="G66" i="9"/>
  <c r="U66" i="9" s="1"/>
  <c r="G65" i="9"/>
  <c r="U65" i="9" s="1"/>
  <c r="G64" i="9"/>
  <c r="U64" i="9" s="1"/>
  <c r="G63" i="9"/>
  <c r="U63" i="9" s="1"/>
  <c r="G62" i="9"/>
  <c r="U62" i="9" s="1"/>
  <c r="G61" i="9"/>
  <c r="U61" i="9" s="1"/>
  <c r="G60" i="9"/>
  <c r="U60" i="9" s="1"/>
  <c r="G59" i="9"/>
  <c r="U59" i="9" s="1"/>
  <c r="G58" i="9"/>
  <c r="U58" i="9" s="1"/>
  <c r="G57" i="9"/>
  <c r="U57" i="9" s="1"/>
  <c r="G56" i="9"/>
  <c r="U56" i="9" s="1"/>
  <c r="G55" i="9"/>
  <c r="U55" i="9" s="1"/>
  <c r="G54" i="9"/>
  <c r="U54" i="9" s="1"/>
  <c r="G53" i="9"/>
  <c r="U53" i="9" s="1"/>
  <c r="G52" i="9"/>
  <c r="U52" i="9" s="1"/>
  <c r="G51" i="9"/>
  <c r="U51" i="9" s="1"/>
  <c r="G50" i="9"/>
  <c r="U50" i="9" s="1"/>
  <c r="G49" i="9"/>
  <c r="U49" i="9" s="1"/>
  <c r="G48" i="9"/>
  <c r="U48" i="9" s="1"/>
  <c r="G47" i="9"/>
  <c r="U47" i="9" s="1"/>
  <c r="G46" i="9"/>
  <c r="U46" i="9" s="1"/>
  <c r="G45" i="9"/>
  <c r="U45" i="9" s="1"/>
  <c r="G44" i="9"/>
  <c r="U44" i="9" s="1"/>
  <c r="G43" i="9"/>
  <c r="U43" i="9" s="1"/>
  <c r="G42" i="9"/>
  <c r="U42" i="9" s="1"/>
  <c r="G41" i="9"/>
  <c r="U41" i="9" s="1"/>
  <c r="G40" i="9"/>
  <c r="U40" i="9" s="1"/>
  <c r="G39" i="9"/>
  <c r="U39" i="9" s="1"/>
  <c r="G38" i="9"/>
  <c r="U38" i="9" s="1"/>
  <c r="G37" i="9"/>
  <c r="U37" i="9" s="1"/>
  <c r="G36" i="9"/>
  <c r="U36" i="9" s="1"/>
  <c r="G35" i="9"/>
  <c r="U35" i="9" s="1"/>
  <c r="G34" i="9"/>
  <c r="U34" i="9" s="1"/>
  <c r="G33" i="9"/>
  <c r="U33" i="9" s="1"/>
  <c r="G32" i="9"/>
  <c r="U32" i="9" s="1"/>
  <c r="G31" i="9"/>
  <c r="U31" i="9" s="1"/>
  <c r="G30" i="9"/>
  <c r="U30" i="9" s="1"/>
  <c r="G29" i="9"/>
  <c r="U29" i="9" s="1"/>
  <c r="G28" i="9"/>
  <c r="U28" i="9" s="1"/>
  <c r="G27" i="9"/>
  <c r="U27" i="9" s="1"/>
  <c r="G26" i="9"/>
  <c r="U26" i="9" s="1"/>
  <c r="G25" i="9"/>
  <c r="U25" i="9" s="1"/>
  <c r="G24" i="9"/>
  <c r="U24" i="9" s="1"/>
  <c r="G23" i="9"/>
  <c r="U23" i="9" s="1"/>
  <c r="G22" i="9"/>
  <c r="U22" i="9" s="1"/>
  <c r="G21" i="9"/>
  <c r="U21" i="9" s="1"/>
  <c r="G20" i="9"/>
  <c r="U20" i="9" s="1"/>
  <c r="G19" i="9"/>
  <c r="U19" i="9" s="1"/>
  <c r="G18" i="9"/>
  <c r="U18" i="9" s="1"/>
  <c r="G17" i="9"/>
  <c r="U17" i="9" s="1"/>
  <c r="G16" i="9"/>
  <c r="U16" i="9" s="1"/>
  <c r="U11" i="9"/>
  <c r="Y11" i="9" s="1"/>
  <c r="K10" i="9"/>
  <c r="I10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Y74" i="9" l="1"/>
  <c r="W74" i="9"/>
  <c r="Y27" i="9"/>
  <c r="W27" i="9"/>
  <c r="Y35" i="9"/>
  <c r="W35" i="9"/>
  <c r="Y43" i="9"/>
  <c r="W43" i="9"/>
  <c r="Y55" i="9"/>
  <c r="W55" i="9"/>
  <c r="Y63" i="9"/>
  <c r="W63" i="9"/>
  <c r="Y71" i="9"/>
  <c r="W71" i="9"/>
  <c r="Y32" i="9"/>
  <c r="W32" i="9"/>
  <c r="Y25" i="9"/>
  <c r="W25" i="9"/>
  <c r="Y29" i="9"/>
  <c r="W29" i="9"/>
  <c r="Y33" i="9"/>
  <c r="W33" i="9"/>
  <c r="W37" i="9"/>
  <c r="Y37" i="9"/>
  <c r="W41" i="9"/>
  <c r="Y41" i="9"/>
  <c r="Y45" i="9"/>
  <c r="W45" i="9"/>
  <c r="Y49" i="9"/>
  <c r="W49" i="9"/>
  <c r="W53" i="9"/>
  <c r="Y53" i="9"/>
  <c r="W57" i="9"/>
  <c r="Y57" i="9"/>
  <c r="W61" i="9"/>
  <c r="Y61" i="9"/>
  <c r="W65" i="9"/>
  <c r="Y65" i="9"/>
  <c r="Y69" i="9"/>
  <c r="W69" i="9"/>
  <c r="Y73" i="9"/>
  <c r="W73" i="9"/>
  <c r="Y23" i="9"/>
  <c r="W23" i="9"/>
  <c r="Y31" i="9"/>
  <c r="W31" i="9"/>
  <c r="Y39" i="9"/>
  <c r="W39" i="9"/>
  <c r="Y47" i="9"/>
  <c r="W47" i="9"/>
  <c r="Y51" i="9"/>
  <c r="W51" i="9"/>
  <c r="Y59" i="9"/>
  <c r="W59" i="9"/>
  <c r="Y67" i="9"/>
  <c r="W67" i="9"/>
  <c r="Y24" i="9"/>
  <c r="W24" i="9"/>
  <c r="Y28" i="9"/>
  <c r="W28" i="9"/>
  <c r="W36" i="9"/>
  <c r="Y36" i="9"/>
  <c r="W40" i="9"/>
  <c r="Y40" i="9"/>
  <c r="Y44" i="9"/>
  <c r="W44" i="9"/>
  <c r="Y48" i="9"/>
  <c r="W48" i="9"/>
  <c r="W52" i="9"/>
  <c r="Y52" i="9"/>
  <c r="W56" i="9"/>
  <c r="Y56" i="9"/>
  <c r="W60" i="9"/>
  <c r="Y60" i="9"/>
  <c r="W64" i="9"/>
  <c r="Y64" i="9"/>
  <c r="Y68" i="9"/>
  <c r="W68" i="9"/>
  <c r="Y72" i="9"/>
  <c r="W72" i="9"/>
  <c r="Y30" i="9"/>
  <c r="W30" i="9"/>
  <c r="Y34" i="9"/>
  <c r="W34" i="9"/>
  <c r="Y38" i="9"/>
  <c r="W38" i="9"/>
  <c r="Y42" i="9"/>
  <c r="W42" i="9"/>
  <c r="Y46" i="9"/>
  <c r="W46" i="9"/>
  <c r="Y50" i="9"/>
  <c r="W50" i="9"/>
  <c r="Y54" i="9"/>
  <c r="W54" i="9"/>
  <c r="Y62" i="9"/>
  <c r="W62" i="9"/>
  <c r="Y66" i="9"/>
  <c r="W66" i="9"/>
  <c r="Y70" i="9"/>
  <c r="W70" i="9"/>
  <c r="Y19" i="9"/>
  <c r="W19" i="9"/>
  <c r="Y12" i="9"/>
  <c r="W12" i="9"/>
  <c r="W16" i="9"/>
  <c r="Y16" i="9"/>
  <c r="W13" i="9"/>
  <c r="Y13" i="9"/>
  <c r="W17" i="9"/>
  <c r="Y17" i="9"/>
  <c r="Y21" i="9"/>
  <c r="W21" i="9"/>
  <c r="Y15" i="9"/>
  <c r="W15" i="9"/>
  <c r="Y20" i="9"/>
  <c r="W20" i="9"/>
  <c r="Y14" i="9"/>
  <c r="W14" i="9"/>
  <c r="Y18" i="9"/>
  <c r="W18" i="9"/>
  <c r="Y22" i="9"/>
  <c r="W22" i="9"/>
  <c r="Y58" i="9"/>
  <c r="W58" i="9"/>
  <c r="W26" i="9"/>
  <c r="Y26" i="9"/>
  <c r="G10" i="9"/>
  <c r="U10" i="9" s="1"/>
  <c r="W11" i="9"/>
  <c r="A3" i="11" l="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T16" i="9" l="1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33" i="9"/>
  <c r="T34" i="9"/>
  <c r="T35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50" i="9"/>
  <c r="T51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T70" i="9"/>
  <c r="T71" i="9"/>
  <c r="T72" i="9"/>
  <c r="T73" i="9"/>
  <c r="T74" i="9"/>
  <c r="T11" i="9"/>
  <c r="X11" i="9" s="1"/>
  <c r="F10" i="9"/>
  <c r="H10" i="9"/>
  <c r="J10" i="9"/>
  <c r="L10" i="9"/>
  <c r="N10" i="9"/>
  <c r="P10" i="9"/>
  <c r="R10" i="9"/>
  <c r="X74" i="9" l="1"/>
  <c r="V74" i="9"/>
  <c r="V71" i="9"/>
  <c r="X71" i="9"/>
  <c r="V63" i="9"/>
  <c r="X63" i="9"/>
  <c r="V51" i="9"/>
  <c r="X51" i="9"/>
  <c r="V43" i="9"/>
  <c r="X43" i="9"/>
  <c r="V35" i="9"/>
  <c r="X35" i="9"/>
  <c r="V27" i="9"/>
  <c r="X27" i="9"/>
  <c r="X70" i="9"/>
  <c r="V70" i="9"/>
  <c r="X66" i="9"/>
  <c r="V66" i="9"/>
  <c r="X54" i="9"/>
  <c r="V54" i="9"/>
  <c r="X46" i="9"/>
  <c r="V46" i="9"/>
  <c r="X38" i="9"/>
  <c r="V38" i="9"/>
  <c r="X30" i="9"/>
  <c r="V30" i="9"/>
  <c r="X65" i="9"/>
  <c r="V65" i="9"/>
  <c r="X57" i="9"/>
  <c r="V57" i="9"/>
  <c r="V53" i="9"/>
  <c r="X53" i="9"/>
  <c r="V49" i="9"/>
  <c r="X49" i="9"/>
  <c r="X45" i="9"/>
  <c r="V45" i="9"/>
  <c r="X41" i="9"/>
  <c r="V41" i="9"/>
  <c r="V37" i="9"/>
  <c r="X37" i="9"/>
  <c r="V33" i="9"/>
  <c r="X33" i="9"/>
  <c r="X29" i="9"/>
  <c r="V29" i="9"/>
  <c r="V25" i="9"/>
  <c r="X25" i="9"/>
  <c r="V67" i="9"/>
  <c r="X67" i="9"/>
  <c r="X59" i="9"/>
  <c r="V59" i="9"/>
  <c r="X55" i="9"/>
  <c r="V55" i="9"/>
  <c r="X47" i="9"/>
  <c r="V47" i="9"/>
  <c r="X39" i="9"/>
  <c r="V39" i="9"/>
  <c r="V31" i="9"/>
  <c r="X31" i="9"/>
  <c r="X23" i="9"/>
  <c r="V23" i="9"/>
  <c r="X62" i="9"/>
  <c r="V62" i="9"/>
  <c r="X50" i="9"/>
  <c r="V50" i="9"/>
  <c r="X42" i="9"/>
  <c r="V42" i="9"/>
  <c r="X34" i="9"/>
  <c r="V34" i="9"/>
  <c r="V73" i="9"/>
  <c r="X73" i="9"/>
  <c r="X69" i="9"/>
  <c r="V69" i="9"/>
  <c r="V61" i="9"/>
  <c r="X61" i="9"/>
  <c r="V72" i="9"/>
  <c r="X72" i="9"/>
  <c r="X68" i="9"/>
  <c r="V68" i="9"/>
  <c r="X64" i="9"/>
  <c r="V64" i="9"/>
  <c r="V60" i="9"/>
  <c r="X60" i="9"/>
  <c r="X56" i="9"/>
  <c r="V56" i="9"/>
  <c r="V52" i="9"/>
  <c r="X52" i="9"/>
  <c r="V48" i="9"/>
  <c r="X48" i="9"/>
  <c r="X44" i="9"/>
  <c r="V44" i="9"/>
  <c r="X40" i="9"/>
  <c r="V40" i="9"/>
  <c r="V36" i="9"/>
  <c r="X36" i="9"/>
  <c r="V32" i="9"/>
  <c r="X32" i="9"/>
  <c r="X28" i="9"/>
  <c r="V28" i="9"/>
  <c r="V24" i="9"/>
  <c r="X24" i="9"/>
  <c r="V15" i="9"/>
  <c r="X15" i="9"/>
  <c r="X18" i="9"/>
  <c r="V18" i="9"/>
  <c r="X14" i="9"/>
  <c r="V14" i="9"/>
  <c r="V19" i="9"/>
  <c r="X19" i="9"/>
  <c r="X22" i="9"/>
  <c r="V22" i="9"/>
  <c r="X21" i="9"/>
  <c r="V21" i="9"/>
  <c r="X17" i="9"/>
  <c r="V17" i="9"/>
  <c r="V13" i="9"/>
  <c r="X13" i="9"/>
  <c r="X20" i="9"/>
  <c r="V20" i="9"/>
  <c r="X16" i="9"/>
  <c r="V16" i="9"/>
  <c r="V12" i="9"/>
  <c r="X12" i="9"/>
  <c r="X58" i="9"/>
  <c r="V58" i="9"/>
  <c r="X26" i="9"/>
  <c r="V26" i="9"/>
  <c r="Y10" i="9"/>
  <c r="W10" i="9"/>
  <c r="V11" i="9"/>
  <c r="T10" i="9"/>
  <c r="V10" i="9" s="1"/>
  <c r="X10" i="9" l="1"/>
</calcChain>
</file>

<file path=xl/sharedStrings.xml><?xml version="1.0" encoding="utf-8"?>
<sst xmlns="http://schemas.openxmlformats.org/spreadsheetml/2006/main" count="527" uniqueCount="302">
  <si>
    <t>Объем иных выплат,
тыс. рублей</t>
  </si>
  <si>
    <t>Итого объем выплат за отчетный период,
 тыс. рублей*</t>
  </si>
  <si>
    <t>%  выплаты к полученным средствам</t>
  </si>
  <si>
    <t>отклонение, тыс. рублей</t>
  </si>
  <si>
    <t xml:space="preserve">Отчетный период : 9 месяцев 2020 г.    </t>
  </si>
  <si>
    <t>№ п/п</t>
  </si>
  <si>
    <t>ИНН</t>
  </si>
  <si>
    <r>
      <t xml:space="preserve">Объем полученных средств 
</t>
    </r>
    <r>
      <rPr>
        <sz val="10"/>
        <rFont val="Times New Roman"/>
        <family val="1"/>
        <charset val="204"/>
      </rPr>
      <t xml:space="preserve"> тыс. рублей</t>
    </r>
  </si>
  <si>
    <t>Всего
 объем выплат на оплату труда, отдельных категорий работников включая
начисления на оплату труда, тыс. рублей</t>
  </si>
  <si>
    <t>Коммунальные услуги</t>
  </si>
  <si>
    <t>Налоги</t>
  </si>
  <si>
    <t>Содержание имущества</t>
  </si>
  <si>
    <t>Санитарно-эпидемиологические требования</t>
  </si>
  <si>
    <t>I</t>
  </si>
  <si>
    <t>Итого по ГРБС</t>
  </si>
  <si>
    <t>Фонд оплаты труда отдельных категории работников, определенные Указом Президента Российской Федерации от 07.05.2012 № 597</t>
  </si>
  <si>
    <t>Объем выплат на оплату труда, включая начисления на оплату труда, тыс. рублей</t>
  </si>
  <si>
    <t xml:space="preserve">Наименование ГРБС: </t>
  </si>
  <si>
    <t>Министерство науки и высшего образования Российской Федерации</t>
  </si>
  <si>
    <t>субъект РФ (выбор субъекта из выпадающего списка)</t>
  </si>
  <si>
    <t>Наименование</t>
  </si>
  <si>
    <t>Отчет о целевом и эффективном использовании бюджетных ассигнований резервного фонда Правительства Российской Федерации, предусмотренных распоряжением Правительства Российской Федерации от 15 июня 2020 г. № 1589-р за 9 месяцев 2020 года, 
учреждениями, осуществляющими образовательную и научную деятельность</t>
  </si>
  <si>
    <t>Профессорско-преподавательский состав</t>
  </si>
  <si>
    <t>Научные сотрудники</t>
  </si>
  <si>
    <t>Причина отклонения</t>
  </si>
  <si>
    <t xml:space="preserve">в разрезе субъектов Российской Федерации </t>
  </si>
  <si>
    <t>Российская Федерация, тыс.руб.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</si>
  <si>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</si>
  <si>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</si>
  <si>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</si>
  <si>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</si>
  <si>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г.Москва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</si>
  <si>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</si>
  <si>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</si>
  <si>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</si>
  <si>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</si>
  <si>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</si>
  <si>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</si>
  <si>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</si>
  <si>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</si>
  <si>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</si>
  <si>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</si>
  <si>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</si>
  <si>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</si>
  <si>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</si>
  <si>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Hенецкий авт.округ</t>
  </si>
  <si>
    <t>Архангельская область</t>
  </si>
  <si>
    <t>Вологодская область</t>
  </si>
  <si>
    <t>г.Санкт-Петербург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</si>
  <si>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</si>
  <si>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</si>
  <si>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</si>
  <si>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</si>
  <si>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</si>
  <si>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Республика Карелия</t>
  </si>
  <si>
    <t>Республика Коми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</si>
  <si>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</si>
  <si>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</si>
  <si>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</si>
  <si>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</si>
  <si>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</si>
  <si>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Ростовская область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</si>
  <si>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</si>
  <si>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</si>
  <si>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</si>
  <si>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</si>
  <si>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Осетия- Алания</t>
  </si>
  <si>
    <t>Ставропольский край</t>
  </si>
  <si>
    <t>Чеченская Республика</t>
  </si>
  <si>
    <t>Hижегородская область</t>
  </si>
  <si>
    <t>Кировская область</t>
  </si>
  <si>
    <t>Курганская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</si>
  <si>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</si>
  <si>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</si>
  <si>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</si>
  <si>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</si>
  <si>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</si>
  <si>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</si>
  <si>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</si>
  <si>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</si>
  <si>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</si>
  <si>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Свердловская область</t>
  </si>
  <si>
    <t>Тюменская область</t>
  </si>
  <si>
    <t>Удмуртская Республика</t>
  </si>
  <si>
    <t>Ульяновская область</t>
  </si>
  <si>
    <t>Ханты-Мансийский авт.округ</t>
  </si>
  <si>
    <t>Челябинская область</t>
  </si>
  <si>
    <t>Чувашская Республика</t>
  </si>
  <si>
    <t>Ямало-Hенецкий авт.округ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</si>
  <si>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</si>
  <si>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</si>
  <si>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</si>
  <si>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</si>
  <si>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</si>
  <si>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</si>
  <si>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</si>
  <si>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</si>
  <si>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</si>
  <si>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</si>
  <si>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</si>
  <si>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</si>
  <si>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</si>
  <si>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</si>
  <si>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</si>
  <si>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</si>
  <si>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</si>
  <si>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</si>
  <si>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</si>
  <si>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</si>
  <si>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авт.округ</t>
  </si>
  <si>
    <t>Республика Крым</t>
  </si>
  <si>
    <t>г. Севастополь</t>
  </si>
  <si>
    <t>п/п</t>
  </si>
  <si>
    <t>Наименование ФОИВ</t>
  </si>
  <si>
    <t>Министерство здравоохранения Российской Федерации</t>
  </si>
  <si>
    <t>Министерство труда и социальной защиты Российской Федерации</t>
  </si>
  <si>
    <t>Федеральное медико-биологическое агентство</t>
  </si>
  <si>
    <t>Министерство сельского хозяйства Российской Федерации</t>
  </si>
  <si>
    <t>Министерство финансов Российской Федерации</t>
  </si>
  <si>
    <t>Федеральное агентство воздушного транспорта</t>
  </si>
  <si>
    <t>Министерство экономического развития Российской Федерации</t>
  </si>
  <si>
    <t>Федеральная служба по надзору в сфере защиты прав потребителей и благополучия человека</t>
  </si>
  <si>
    <t>6=7+8</t>
  </si>
  <si>
    <t>13=6+9+10+11+12</t>
  </si>
  <si>
    <t>14=13/5*100%</t>
  </si>
  <si>
    <t>15=5-13</t>
  </si>
  <si>
    <t>Министерство юстиции Российской Федерации</t>
  </si>
  <si>
    <t>Министерство культуры Российской Федерации</t>
  </si>
  <si>
    <t>Министерство спорта Российской Федерации</t>
  </si>
  <si>
    <t>Министерство транспорта Российской Федерации</t>
  </si>
  <si>
    <t>Министерство просвещения Российской Федерации</t>
  </si>
  <si>
    <t>Министерство строительства и жилищно-коммунального хозяйства Российской Федерации</t>
  </si>
  <si>
    <t>Управление делами Президента Российской Федерации</t>
  </si>
  <si>
    <t>ФГБУ «НИЦ «Курчатовский институт»</t>
  </si>
  <si>
    <t>ФГБОУ ВО «Санкт-Петербургский государственный университет»</t>
  </si>
  <si>
    <t>Федеральная служба по гидрометеорологии и мониторингу окружающей среды</t>
  </si>
  <si>
    <t>Федеральное архивное агентство</t>
  </si>
  <si>
    <t>Федеральное агентство лесного хозяйства</t>
  </si>
  <si>
    <t>Федеральное агентство по рыболовству</t>
  </si>
  <si>
    <t>Федеральное агентство железнодорожного транспорта</t>
  </si>
  <si>
    <t>Федеральное агентство морского и речного транспорта</t>
  </si>
  <si>
    <t>Федеральное агентство связи</t>
  </si>
  <si>
    <t>Федеральная служба по ветеринарному и фитосанитарному надзору</t>
  </si>
  <si>
    <t>Фактически выплачено</t>
  </si>
  <si>
    <t>Начислено</t>
  </si>
  <si>
    <t>ФГБНИУ «Государственный институт искусствознания»</t>
  </si>
  <si>
    <t>ФГБНИУ «Российский научно-исследовательский институт культурного и природного наследия имени Д.С. Лихачева»</t>
  </si>
  <si>
    <t>ФГБНИУ «Государственный научно-исследовательский институт реставрации»</t>
  </si>
  <si>
    <t>ФГБНИУ «Российский институт истории искусств»</t>
  </si>
  <si>
    <t>ФГБУ «Российская академия художеств»</t>
  </si>
  <si>
    <t>ФГБПОУ «Московское академическое художественное училище»</t>
  </si>
  <si>
    <t>ФГБПОУ «Новосибирское государственное хореографическое училище»</t>
  </si>
  <si>
    <t>ФГБПОУ «Палехское художественное училище имени М. Горького»</t>
  </si>
  <si>
    <t>ФГБПОУ «Академическое музыкальное училище при Московской государственной консерватории имени П.И. Чайковского»</t>
  </si>
  <si>
    <t>ФГБПОУ «Новосибирская специальная музыкальная школа»</t>
  </si>
  <si>
    <t>ФГБПОУ «Центральная музыкальная школа при Московской государственной консерватории имени П.И.Чайковского»</t>
  </si>
  <si>
    <t>ФГБПОУ «Санкт-Петербургский государственный академический художественный лицей им. Б.В. Иогансона при Российской академии художеств»</t>
  </si>
  <si>
    <t>ФГБПОУ «Московская центральная художественная школа при Российской академии художеств»</t>
  </si>
  <si>
    <t>ФГБПОУ «Пермское государственное хореографическое училище»</t>
  </si>
  <si>
    <t>ФГБПОУ «Школа-студия (училище) при Государственном академическом ансамбле народного танца имени Игоря Моисеева»</t>
  </si>
  <si>
    <t>ФГБПОУ «Государственное училище циркового и эстрадного искусства им. М.Н. Румянцева (Карандаша)»</t>
  </si>
  <si>
    <t>ФГБОУ ВО «Академия хореографии»</t>
  </si>
  <si>
    <t>ФГБОУ ВО «Северо-Кавказский государственный институт искусств»</t>
  </si>
  <si>
    <t>ФГБОУ ВО «Государственный музыкально-педагогический институт имени М.М. Ипполитова-Иванова»</t>
  </si>
  <si>
    <t>ФГБОУ ВО «Литературный институт имени А.М. Горького»</t>
  </si>
  <si>
    <t>ФГБОУ ВО «Астраханская государственная консерватория»</t>
  </si>
  <si>
    <t>ФГБОУ ВО «Краснодарский государственный институт культуры»</t>
  </si>
  <si>
    <t>ФГБОУ ВО «Новосибирская государственная консерватория имени М.И.Глинки»</t>
  </si>
  <si>
    <t>ФГБОУ ВО «Уральская государственная консерватория имени М.П.Мусоргского»</t>
  </si>
  <si>
    <t>ФГБОУ ВО «Сибирский государственный институт искусств имени Дмитрия Хворостовского»</t>
  </si>
  <si>
    <t>ФГБОУ ВО «Академия хорового искусства имени В.С. Попова»</t>
  </si>
  <si>
    <t>ФГБОУ ВО «Ярославский государственный театральный институт»</t>
  </si>
  <si>
    <t>ФГБОУ ВО «Самарский государственный институт культуры»</t>
  </si>
  <si>
    <t>ФГБОУ ВО «Уфимский государственный институт искусств имени Загира Исмагилова»</t>
  </si>
  <si>
    <t>ФГБОУ ВО «Санкт-Петербургский государственный институт культуры»</t>
  </si>
  <si>
    <t>ФГБОУ ВО «Ростовская государственная консерватория им. С.В.Рахманинова»</t>
  </si>
  <si>
    <t>ФГБОУ ВО «Саратовская государственная консерватория имени Л.В. Собинова»</t>
  </si>
  <si>
    <t>ФГБОУ ВО «Казанская государственная консерватория (академия) имени Н.Г.Жиганова»</t>
  </si>
  <si>
    <t>ФГБОУ ВО «Дальневосточный государственный институт искусств»</t>
  </si>
  <si>
    <t>ФГБОУ ВО «Орловский государственный институт культуры»</t>
  </si>
  <si>
    <t>ФГБОУ ВО «Воронежский государственный институт искусств»</t>
  </si>
  <si>
    <t>ФГБОУ ВО «Казанский государственный институт культуры»</t>
  </si>
  <si>
    <t>ФГБОУ ВО «Санкт-Петербургская государственная консерватория имени Н.А. Римского-Корсакова»</t>
  </si>
  <si>
    <t>ФГБОУ ВО «Екатеринбургский государственный театральный институт»</t>
  </si>
  <si>
    <t>ФГБОУ ВО «Российская государственная специализированная академия искусств»</t>
  </si>
  <si>
    <t>ФГБОУ ВО «Алтайский государственный институт культуры»</t>
  </si>
  <si>
    <t>ФГБОУ ВО «Пермский государственный институт культуры»</t>
  </si>
  <si>
    <t>ФГБОУ ВО «Тюменский государственный институт культуры»</t>
  </si>
  <si>
    <t>ФГБОУ ВО «Школа-студия (институт) имени Вл.И.Немировича-Данченко при Московском Художественном академическом театре имени А.П.Чехова»</t>
  </si>
  <si>
    <t xml:space="preserve">ФГБОУ ВО «Высшее театральное училище (институт) им.М.С.Щепкина при Государственном академическом Малом театре России»
</t>
  </si>
  <si>
    <t>ФГБОУ ВО «Российский государственный институт сценических искусств»</t>
  </si>
  <si>
    <t>ФГБОУ ВО «Театральный институт имени Бориса Щукина при Государственном академическом театре имени Евгения Вахтангова»</t>
  </si>
  <si>
    <t>ФГБОУ ВО «Восточно-Сибирский государственный институт культуры»</t>
  </si>
  <si>
    <t>ФГБОУ ВО «Петрозаводская государственная консерватория имени А.К.Глазунова»</t>
  </si>
  <si>
    <t>ФГБОУ ВО «Челябинский государственный институт культуры»</t>
  </si>
  <si>
    <t>ФГБОУ ВО «Хабаровский государственный институт культуры»</t>
  </si>
  <si>
    <t>ФГБОУ ВО «Кемеровский государственный институт культуры»</t>
  </si>
  <si>
    <t>ФГБОУ ВО «Академия акварели и изящных искусств Сергея Андрияки»</t>
  </si>
  <si>
    <t>ФГБОУ ВО «Российский институт театрального искусства – ГИТИС»</t>
  </si>
  <si>
    <t>ФГБОУ ВО «Санкт-Петербургский государственный институт кино и телевидения»</t>
  </si>
  <si>
    <t>ФГБОУ ВО «Московский государственный институт культуры»</t>
  </si>
  <si>
    <t>ФГБОУ ВО «Академия Русского балета имени А.Я.Вагановой»</t>
  </si>
  <si>
    <t>ФГБОУ ВО «Нижегородская государственная консерватория им. М.И.Глинки»</t>
  </si>
  <si>
    <t>ФГБОУ ВО «Московский государственный академический художественный институт имени В.И.Сурикова при Российской академии художеств»</t>
  </si>
  <si>
    <t>ФГБОУ ВО «Всероссийский государственный институт кинематографии имени С.А. Герасимова»</t>
  </si>
  <si>
    <t>ФГБОУ ВО «Санкт-Петербургский государственный академический институт живописи, скульптуры и архитектуры имени И. Е. Репина при Российской академии художеств»</t>
  </si>
  <si>
    <t>ФГБОУ ВО «Московская государственная академия хореографии»</t>
  </si>
  <si>
    <t>ФГБОУ ВО «Российская академия музыки имени Гнесиных»</t>
  </si>
  <si>
    <t>ФГБОУ ВО «Московская государственная консерватория имени П.И.Чайковского»</t>
  </si>
  <si>
    <t xml:space="preserve"> 770203193143</t>
  </si>
  <si>
    <t>7717044036</t>
  </si>
  <si>
    <t>7718059684</t>
  </si>
  <si>
    <t>7812005693</t>
  </si>
  <si>
    <t>7704012975</t>
  </si>
  <si>
    <t>7717025812</t>
  </si>
  <si>
    <t>5406010217</t>
  </si>
  <si>
    <t>3717002663</t>
  </si>
  <si>
    <t>7703007651</t>
  </si>
  <si>
    <t>5404120623</t>
  </si>
  <si>
    <t>7703036243</t>
  </si>
  <si>
    <t>7801095007</t>
  </si>
  <si>
    <t>7706039926</t>
  </si>
  <si>
    <t>5902290297</t>
  </si>
  <si>
    <t>7710056794</t>
  </si>
  <si>
    <t>7714036100</t>
  </si>
  <si>
    <t>0711001114</t>
  </si>
  <si>
    <t>7709060161</t>
  </si>
  <si>
    <t>7703035708</t>
  </si>
  <si>
    <t>3015010127</t>
  </si>
  <si>
    <t>2311021085</t>
  </si>
  <si>
    <t>5407121167</t>
  </si>
  <si>
    <t>6661002537</t>
  </si>
  <si>
    <t>2466000546</t>
  </si>
  <si>
    <t>7712072689</t>
  </si>
  <si>
    <t>7604018317</t>
  </si>
  <si>
    <t>6315800548</t>
  </si>
  <si>
    <t>0274038133</t>
  </si>
  <si>
    <t>7825011824</t>
  </si>
  <si>
    <t>6164028535</t>
  </si>
  <si>
    <t>6455008075</t>
  </si>
  <si>
    <t>1655027502</t>
  </si>
  <si>
    <t>респубулика Татарстан</t>
  </si>
  <si>
    <t>2536103964</t>
  </si>
  <si>
    <t>5753010945</t>
  </si>
  <si>
    <t>3662003834</t>
  </si>
  <si>
    <t>1659017872</t>
  </si>
  <si>
    <t>Респубулика Татарстан</t>
  </si>
  <si>
    <t>7812036476</t>
  </si>
  <si>
    <t>6658040878</t>
  </si>
  <si>
    <t>7730177780</t>
  </si>
  <si>
    <t>2223010768</t>
  </si>
  <si>
    <t>5902290522</t>
  </si>
  <si>
    <t>7202027463</t>
  </si>
  <si>
    <t>7710070005</t>
  </si>
  <si>
    <t>7702060613</t>
  </si>
  <si>
    <t>7803006161</t>
  </si>
  <si>
    <t>7704058909</t>
  </si>
  <si>
    <t>0323015773</t>
  </si>
  <si>
    <t>1001041114</t>
  </si>
  <si>
    <t>7451028844</t>
  </si>
  <si>
    <t>2723003494</t>
  </si>
  <si>
    <t>4206007712</t>
  </si>
  <si>
    <t>7710445889</t>
  </si>
  <si>
    <t>7703022730</t>
  </si>
  <si>
    <t>7816009843</t>
  </si>
  <si>
    <t>5047015964</t>
  </si>
  <si>
    <t>7830002092</t>
  </si>
  <si>
    <t>5260038527</t>
  </si>
  <si>
    <t>Нижегородская область</t>
  </si>
  <si>
    <t>7709057391</t>
  </si>
  <si>
    <t>7717032440</t>
  </si>
  <si>
    <t>7801023965</t>
  </si>
  <si>
    <t>7704145887</t>
  </si>
  <si>
    <t>7704018247</t>
  </si>
  <si>
    <t>7703107663</t>
  </si>
  <si>
    <t>Отчет о целевом и эффективном использовании бюджетных ассигнований резервного фонда Правительства Российской Федерации, предусмотренных распоряжением Правительства Российской Федерации от 15 июня 2020 г. № 1589-р за 2020 год, 
учреждениями, осуществляющими образовательную и научную деятельность</t>
  </si>
  <si>
    <t xml:space="preserve">Отчетный период : 2020 г.    </t>
  </si>
  <si>
    <t>из них:</t>
  </si>
  <si>
    <t>Законтрактовано</t>
  </si>
  <si>
    <t>Фонд оплаты труда отдельных категории работников, определенных Указом Президента Российской Федерации от 07.05.2012 № 597</t>
  </si>
  <si>
    <t>фактически выплачено</t>
  </si>
  <si>
    <t>выплачено в счет возмещения ранее понесенных расходов</t>
  </si>
  <si>
    <t>* денежные средства, подлежащие возврату в Бюджет</t>
  </si>
  <si>
    <t>Отчет о целевом и эффективном использовании бюджетных ассигнований резервного фонда Правительства Российской Федерации, предусмотренных распоряжением Правительства Российской Федерации от 28 ноября 2020 г. № 3154-р за 2020 год, 
учреждениями, осуществляющими образовательную и научную деятельность</t>
  </si>
  <si>
    <t xml:space="preserve">Врачи и работники медицинских организаций, имеющих высшее медицинское (фармацевтическое) или иное высшее образование, предоставляющих медицинские услуги (обеспечивающих предоставление медицинских услуг) </t>
  </si>
  <si>
    <t xml:space="preserve"> Средний медицинский персонал</t>
  </si>
  <si>
    <t>Младший медицинский персонал</t>
  </si>
  <si>
    <t>Всего начисления на оплату труда, рублей</t>
  </si>
  <si>
    <t>Объем иных выплат,
рублей</t>
  </si>
  <si>
    <t>Итого объем выплат за отчетный период,
 рублей</t>
  </si>
  <si>
    <t>Отклонение, рублей*</t>
  </si>
  <si>
    <t>Объем полученных средств 
 рублей</t>
  </si>
  <si>
    <t>Всего
 объем выплат на оплату труда отдельных категорий работников , рублей</t>
  </si>
  <si>
    <t>в том числе, объем выплат на оплату труда, рублей</t>
  </si>
  <si>
    <t>ГЗ</t>
  </si>
  <si>
    <t>ИЦ</t>
  </si>
  <si>
    <t>фактически выплачено/ выплачено в счет возмещения ранее понесенных расходов</t>
  </si>
  <si>
    <t>7=8+9+10</t>
  </si>
  <si>
    <t>16=7+11+12+13+14+15</t>
  </si>
  <si>
    <t>17=16/6*100%</t>
  </si>
  <si>
    <t>18=6-16</t>
  </si>
  <si>
    <t>Форма субсидии (ГЗ, ИЦ)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</si>
</sst>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7" fillId="0" borderId="0"/>
    <xf numFmtId="9" fontId="7" fillId="0" borderId="0" applyFont="0" applyFill="0" applyBorder="0" applyAlignment="0" applyProtection="0"/>
  </cellStyleXfs>
  <cellXfs count="79">
    <xf numFmtId="0" fontId="0" fillId="0" borderId="0" xfId="0"/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/>
    </xf>
    <xf numFmtId="0" fontId="9" fillId="0" borderId="1" xfId="1" applyFont="1" applyFill="1" applyBorder="1"/>
    <xf numFmtId="0" fontId="9" fillId="0" borderId="1" xfId="1" applyFont="1" applyBorder="1"/>
    <xf numFmtId="0" fontId="9" fillId="0" borderId="0" xfId="1" applyFont="1"/>
    <xf numFmtId="0" fontId="0" fillId="0" borderId="0" xfId="0" quotePrefix="1" applyFont="1" applyFill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4" xfId="0" applyFont="1" applyFill="1" applyBorder="1" applyAlignment="1">
      <alignment vertical="center" wrapText="1"/>
    </xf>
    <xf numFmtId="0" fontId="10" fillId="0" borderId="14" xfId="0" applyFont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center" vertical="center" wrapText="1"/>
      <protection hidden="1"/>
    </xf>
    <xf numFmtId="0" fontId="1" fillId="0" borderId="8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6" xfId="0" applyFont="1" applyFill="1" applyBorder="1" applyAlignment="1" applyProtection="1">
      <alignment horizontal="center" vertical="center" wrapText="1"/>
      <protection hidden="1"/>
    </xf>
    <xf numFmtId="0" fontId="2" fillId="0" borderId="7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Fill="1" applyBorder="1" applyAlignment="1" applyProtection="1">
      <alignment horizontal="center" vertical="center" wrapText="1"/>
      <protection hidden="1"/>
    </xf>
    <xf numFmtId="0" fontId="3" fillId="0" borderId="13" xfId="0" applyFont="1" applyFill="1" applyBorder="1" applyAlignment="1" applyProtection="1">
      <alignment horizontal="center" vertical="center" wrapText="1"/>
      <protection hidden="1"/>
    </xf>
    <xf numFmtId="0" fontId="3" fillId="0" borderId="16" xfId="0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9" fontId="3" fillId="0" borderId="1" xfId="3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10 2" xfId="1"/>
    <cellStyle name="Обычный 104 2" xfId="2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igoriy.baygozin\Documents\&#1041;&#1072;&#1081;&#1075;&#1086;&#1079;&#1080;&#1085;%20&#1043;&#1088;&#1080;&#1075;&#1086;&#1088;&#1080;&#1081;%20&#1043;&#1077;&#1085;&#1085;&#1072;&#1076;&#1100;&#1077;&#1074;&#1080;&#1095;\&#1041;&#1072;&#1081;&#1075;&#1086;&#1079;&#1080;&#1085;%20&#1043;&#1088;&#1080;&#1075;&#1086;&#1088;&#1080;&#1081;%20&#1043;&#1077;&#1085;&#1085;&#1072;&#1076;&#1100;&#1077;&#1074;&#1080;&#1095;\&#1056;&#1072;&#1073;&#1086;&#1090;&#1072;\&#1056;&#1045;&#1047;&#1060;&#1054;&#1053;&#1044;\&#1056;&#1072;&#1089;&#1087;&#1088;&#1077;&#1076;&#1077;&#1083;&#1077;&#1085;&#1080;&#1077;%20&#1087;&#1086;&#1076;&#1074;&#1077;&#1076;&#1072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 (2)"/>
      <sheetName val="2020"/>
      <sheetName val="Лист1"/>
    </sheetNames>
    <sheetDataSet>
      <sheetData sheetId="0">
        <row r="6">
          <cell r="U6">
            <v>984.53</v>
          </cell>
          <cell r="X6">
            <v>984530</v>
          </cell>
          <cell r="Y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U7">
            <v>561.50999999999976</v>
          </cell>
          <cell r="X7">
            <v>0</v>
          </cell>
          <cell r="Y7">
            <v>0</v>
          </cell>
          <cell r="AA7">
            <v>0</v>
          </cell>
          <cell r="AB7">
            <v>561510</v>
          </cell>
          <cell r="AC7">
            <v>0</v>
          </cell>
        </row>
        <row r="8">
          <cell r="U8">
            <v>856</v>
          </cell>
          <cell r="X8">
            <v>806431.87</v>
          </cell>
          <cell r="Y8">
            <v>0</v>
          </cell>
          <cell r="AA8">
            <v>34697.690999999999</v>
          </cell>
          <cell r="AB8">
            <v>9913.6260000000002</v>
          </cell>
          <cell r="AC8">
            <v>4956.8130000000001</v>
          </cell>
        </row>
        <row r="9">
          <cell r="U9">
            <v>330.3</v>
          </cell>
          <cell r="X9">
            <v>330300</v>
          </cell>
          <cell r="Y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U10">
            <v>570.66</v>
          </cell>
          <cell r="X10">
            <v>0</v>
          </cell>
          <cell r="Y10">
            <v>0</v>
          </cell>
          <cell r="AA10">
            <v>0</v>
          </cell>
          <cell r="AB10">
            <v>0</v>
          </cell>
          <cell r="AC10">
            <v>570660</v>
          </cell>
        </row>
        <row r="11">
          <cell r="U11">
            <v>1625.72</v>
          </cell>
          <cell r="X11">
            <v>1625720</v>
          </cell>
          <cell r="Y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U12">
            <v>297.39999999999998</v>
          </cell>
          <cell r="X12">
            <v>297400</v>
          </cell>
          <cell r="Y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U13">
            <v>238</v>
          </cell>
          <cell r="X13">
            <v>238000</v>
          </cell>
          <cell r="Y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U14">
            <v>1569.5530000000001</v>
          </cell>
          <cell r="X14">
            <v>0</v>
          </cell>
          <cell r="Y14">
            <v>0</v>
          </cell>
          <cell r="AA14">
            <v>1098685</v>
          </cell>
          <cell r="AB14">
            <v>313910</v>
          </cell>
          <cell r="AC14">
            <v>156955</v>
          </cell>
        </row>
        <row r="15">
          <cell r="U15">
            <v>3980.5359999999991</v>
          </cell>
          <cell r="X15">
            <v>2618573</v>
          </cell>
          <cell r="Y15">
            <v>732069</v>
          </cell>
          <cell r="AA15">
            <v>440928.6</v>
          </cell>
          <cell r="AB15">
            <v>125979.6</v>
          </cell>
          <cell r="AC15">
            <v>62989.8</v>
          </cell>
        </row>
        <row r="16">
          <cell r="U16">
            <v>1962.855</v>
          </cell>
          <cell r="X16">
            <v>1962860</v>
          </cell>
          <cell r="Y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U17">
            <v>1196.7160000000001</v>
          </cell>
          <cell r="X17">
            <v>0</v>
          </cell>
          <cell r="Y17">
            <v>0</v>
          </cell>
          <cell r="AA17">
            <v>837697</v>
          </cell>
          <cell r="AB17">
            <v>239342</v>
          </cell>
          <cell r="AC17">
            <v>119671</v>
          </cell>
        </row>
        <row r="18">
          <cell r="U18">
            <v>2513.42</v>
          </cell>
          <cell r="X18">
            <v>1957320</v>
          </cell>
          <cell r="Y18">
            <v>0</v>
          </cell>
          <cell r="AA18">
            <v>389270</v>
          </cell>
          <cell r="AB18">
            <v>111220</v>
          </cell>
          <cell r="AC18">
            <v>55610</v>
          </cell>
        </row>
        <row r="19">
          <cell r="U19">
            <v>2286.38</v>
          </cell>
          <cell r="X19">
            <v>1841380</v>
          </cell>
          <cell r="Y19">
            <v>0</v>
          </cell>
          <cell r="AA19">
            <v>311500</v>
          </cell>
          <cell r="AB19">
            <v>89000</v>
          </cell>
          <cell r="AC19">
            <v>44500</v>
          </cell>
        </row>
        <row r="20">
          <cell r="U20">
            <v>1697.85</v>
          </cell>
          <cell r="X20">
            <v>0</v>
          </cell>
          <cell r="Y20">
            <v>1697850</v>
          </cell>
          <cell r="AA20">
            <v>0</v>
          </cell>
          <cell r="AB20">
            <v>0</v>
          </cell>
          <cell r="AC20">
            <v>0</v>
          </cell>
        </row>
        <row r="21">
          <cell r="U21">
            <v>1908.83</v>
          </cell>
          <cell r="X21">
            <v>0</v>
          </cell>
          <cell r="Y21">
            <v>1908830</v>
          </cell>
          <cell r="AA21">
            <v>0</v>
          </cell>
          <cell r="AB21">
            <v>0</v>
          </cell>
          <cell r="AC21">
            <v>0</v>
          </cell>
        </row>
        <row r="22">
          <cell r="U22">
            <v>0</v>
          </cell>
          <cell r="X22">
            <v>0</v>
          </cell>
          <cell r="Y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U23">
            <v>221.82363366881592</v>
          </cell>
          <cell r="X23">
            <v>221820</v>
          </cell>
          <cell r="Y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U24">
            <v>530</v>
          </cell>
          <cell r="X24">
            <v>530000</v>
          </cell>
          <cell r="Y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U25">
            <v>563.68902327408102</v>
          </cell>
          <cell r="X25">
            <v>163690</v>
          </cell>
          <cell r="Y25">
            <v>0</v>
          </cell>
          <cell r="AA25">
            <v>280000</v>
          </cell>
          <cell r="AB25">
            <v>80000</v>
          </cell>
          <cell r="AC25">
            <v>40000</v>
          </cell>
        </row>
        <row r="26">
          <cell r="U26">
            <v>727.37804654816182</v>
          </cell>
          <cell r="X26">
            <v>727380</v>
          </cell>
          <cell r="Y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U27">
            <v>784.91869769877508</v>
          </cell>
          <cell r="X27">
            <v>0</v>
          </cell>
          <cell r="Y27">
            <v>0</v>
          </cell>
          <cell r="AA27">
            <v>549444</v>
          </cell>
          <cell r="AB27">
            <v>156984</v>
          </cell>
          <cell r="AC27">
            <v>78492</v>
          </cell>
        </row>
        <row r="28">
          <cell r="U28">
            <v>792.23369625356099</v>
          </cell>
          <cell r="X28">
            <v>0</v>
          </cell>
          <cell r="Y28">
            <v>0</v>
          </cell>
          <cell r="AA28">
            <v>554561</v>
          </cell>
          <cell r="AB28">
            <v>158446</v>
          </cell>
          <cell r="AC28">
            <v>79223</v>
          </cell>
        </row>
        <row r="29">
          <cell r="U29">
            <v>800</v>
          </cell>
          <cell r="X29">
            <v>429495</v>
          </cell>
          <cell r="Y29">
            <v>0</v>
          </cell>
          <cell r="AA29">
            <v>259353.49999999997</v>
          </cell>
          <cell r="AB29">
            <v>74101</v>
          </cell>
          <cell r="AC29">
            <v>37050.5</v>
          </cell>
        </row>
        <row r="30">
          <cell r="U30">
            <v>800</v>
          </cell>
          <cell r="X30">
            <v>0</v>
          </cell>
          <cell r="Y30">
            <v>317208</v>
          </cell>
          <cell r="AA30">
            <v>337954.39999999997</v>
          </cell>
          <cell r="AB30">
            <v>96558.400000000009</v>
          </cell>
          <cell r="AC30">
            <v>48279.200000000004</v>
          </cell>
        </row>
        <row r="31">
          <cell r="U31">
            <v>853.1</v>
          </cell>
          <cell r="X31">
            <v>853100</v>
          </cell>
          <cell r="Y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U32">
            <v>866.72448200055806</v>
          </cell>
          <cell r="X32">
            <v>866720</v>
          </cell>
          <cell r="Y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U33">
            <v>900</v>
          </cell>
          <cell r="X33">
            <v>900000</v>
          </cell>
          <cell r="Y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U34">
            <v>1072.8536558577939</v>
          </cell>
          <cell r="X34">
            <v>572850</v>
          </cell>
          <cell r="Y34">
            <v>0</v>
          </cell>
          <cell r="AA34">
            <v>350000</v>
          </cell>
          <cell r="AB34">
            <v>100000</v>
          </cell>
          <cell r="AC34">
            <v>50000</v>
          </cell>
        </row>
        <row r="35">
          <cell r="U35">
            <v>1100</v>
          </cell>
          <cell r="X35">
            <v>1100000</v>
          </cell>
          <cell r="Y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U36">
            <v>1163.8048744770588</v>
          </cell>
          <cell r="X36">
            <v>1163800</v>
          </cell>
          <cell r="Y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U37">
            <v>1212.2967442469362</v>
          </cell>
          <cell r="X37">
            <v>1000000</v>
          </cell>
          <cell r="Y37">
            <v>212300</v>
          </cell>
          <cell r="AA37">
            <v>0</v>
          </cell>
          <cell r="AB37">
            <v>0</v>
          </cell>
          <cell r="AC37">
            <v>0</v>
          </cell>
        </row>
        <row r="38">
          <cell r="U38">
            <v>1355.4617159620341</v>
          </cell>
          <cell r="X38">
            <v>156240</v>
          </cell>
          <cell r="Y38">
            <v>0</v>
          </cell>
          <cell r="AA38">
            <v>839454</v>
          </cell>
          <cell r="AB38">
            <v>239844</v>
          </cell>
          <cell r="AC38">
            <v>119922</v>
          </cell>
        </row>
        <row r="39">
          <cell r="U39">
            <v>1366.39905718863</v>
          </cell>
          <cell r="X39">
            <v>1316400</v>
          </cell>
          <cell r="Y39">
            <v>0</v>
          </cell>
          <cell r="AA39">
            <v>35000</v>
          </cell>
          <cell r="AB39">
            <v>10000</v>
          </cell>
          <cell r="AC39">
            <v>5000</v>
          </cell>
        </row>
        <row r="40">
          <cell r="U40">
            <v>1595.7562997895488</v>
          </cell>
          <cell r="X40">
            <v>1166400</v>
          </cell>
          <cell r="Y40">
            <v>0</v>
          </cell>
          <cell r="AA40">
            <v>300552</v>
          </cell>
          <cell r="AB40">
            <v>85872</v>
          </cell>
          <cell r="AC40">
            <v>42936</v>
          </cell>
        </row>
        <row r="41">
          <cell r="U41">
            <v>1628.3113165595601</v>
          </cell>
          <cell r="X41">
            <v>0</v>
          </cell>
          <cell r="Y41">
            <v>0</v>
          </cell>
          <cell r="AA41">
            <v>1139817</v>
          </cell>
          <cell r="AB41">
            <v>325662</v>
          </cell>
          <cell r="AC41">
            <v>162831</v>
          </cell>
        </row>
        <row r="42">
          <cell r="U42">
            <v>1800</v>
          </cell>
          <cell r="X42">
            <v>1250000</v>
          </cell>
          <cell r="Y42">
            <v>0</v>
          </cell>
          <cell r="AA42">
            <v>385000</v>
          </cell>
          <cell r="AB42">
            <v>110000</v>
          </cell>
          <cell r="AC42">
            <v>55000</v>
          </cell>
        </row>
        <row r="43">
          <cell r="U43">
            <v>2300</v>
          </cell>
          <cell r="X43">
            <v>0</v>
          </cell>
          <cell r="Y43">
            <v>0</v>
          </cell>
          <cell r="AA43">
            <v>1610000</v>
          </cell>
          <cell r="AB43">
            <v>460000</v>
          </cell>
          <cell r="AC43">
            <v>230000</v>
          </cell>
        </row>
        <row r="44">
          <cell r="U44">
            <v>2424.5934884938724</v>
          </cell>
          <cell r="X44">
            <v>1624590</v>
          </cell>
          <cell r="Y44">
            <v>0</v>
          </cell>
          <cell r="AA44">
            <v>560000</v>
          </cell>
          <cell r="AB44">
            <v>160000</v>
          </cell>
          <cell r="AC44">
            <v>80000</v>
          </cell>
        </row>
        <row r="45">
          <cell r="U45">
            <v>2500</v>
          </cell>
          <cell r="X45">
            <v>2500000</v>
          </cell>
          <cell r="Y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U46">
            <v>2535.4947254603803</v>
          </cell>
          <cell r="X46">
            <v>2199840</v>
          </cell>
          <cell r="Y46">
            <v>0</v>
          </cell>
          <cell r="AA46">
            <v>234954.99999999997</v>
          </cell>
          <cell r="AB46">
            <v>67130</v>
          </cell>
          <cell r="AC46">
            <v>33565</v>
          </cell>
        </row>
        <row r="47">
          <cell r="U47">
            <v>2788.1666605649798</v>
          </cell>
          <cell r="X47">
            <v>1788200</v>
          </cell>
          <cell r="Y47">
            <v>0</v>
          </cell>
          <cell r="AA47">
            <v>700000</v>
          </cell>
          <cell r="AB47">
            <v>200000</v>
          </cell>
          <cell r="AC47">
            <v>100000</v>
          </cell>
        </row>
        <row r="48">
          <cell r="U48">
            <v>3277.5828468637901</v>
          </cell>
          <cell r="X48">
            <v>3277580</v>
          </cell>
          <cell r="Y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U49">
            <v>3969.2392913854101</v>
          </cell>
          <cell r="X49">
            <v>0</v>
          </cell>
          <cell r="Y49">
            <v>0</v>
          </cell>
          <cell r="AA49">
            <v>2778468</v>
          </cell>
          <cell r="AB49">
            <v>793848</v>
          </cell>
          <cell r="AC49">
            <v>396924</v>
          </cell>
        </row>
        <row r="50">
          <cell r="U50">
            <v>4000</v>
          </cell>
          <cell r="X50">
            <v>1500000</v>
          </cell>
          <cell r="Y50">
            <v>0</v>
          </cell>
          <cell r="AA50">
            <v>1750000</v>
          </cell>
          <cell r="AB50">
            <v>500000</v>
          </cell>
          <cell r="AC50">
            <v>250000</v>
          </cell>
        </row>
        <row r="51">
          <cell r="U51">
            <v>4379.5298067422118</v>
          </cell>
          <cell r="X51">
            <v>0</v>
          </cell>
          <cell r="Y51">
            <v>0</v>
          </cell>
          <cell r="AA51">
            <v>3065671</v>
          </cell>
          <cell r="AB51">
            <v>875906</v>
          </cell>
          <cell r="AC51">
            <v>437953</v>
          </cell>
        </row>
        <row r="52">
          <cell r="U52">
            <v>4500</v>
          </cell>
          <cell r="X52">
            <v>4090610</v>
          </cell>
          <cell r="Y52">
            <v>0</v>
          </cell>
          <cell r="AA52">
            <v>286573</v>
          </cell>
          <cell r="AB52">
            <v>81878</v>
          </cell>
          <cell r="AC52">
            <v>40939</v>
          </cell>
        </row>
        <row r="53">
          <cell r="U53">
            <v>4939.7697897178759</v>
          </cell>
          <cell r="X53">
            <v>2556293</v>
          </cell>
          <cell r="Y53">
            <v>0</v>
          </cell>
          <cell r="AA53">
            <v>1668433.9</v>
          </cell>
          <cell r="AB53">
            <v>476695.4</v>
          </cell>
          <cell r="AC53">
            <v>238347.7</v>
          </cell>
        </row>
        <row r="54">
          <cell r="U54">
            <v>5792.3320226704654</v>
          </cell>
          <cell r="X54">
            <v>5792330</v>
          </cell>
          <cell r="Y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U55">
            <v>6240.1233172432803</v>
          </cell>
          <cell r="X55">
            <v>0</v>
          </cell>
          <cell r="Y55">
            <v>0</v>
          </cell>
          <cell r="AA55">
            <v>4368084</v>
          </cell>
          <cell r="AB55">
            <v>1248024</v>
          </cell>
          <cell r="AC55">
            <v>624012</v>
          </cell>
        </row>
        <row r="56">
          <cell r="U56">
            <v>6246.3714946631299</v>
          </cell>
          <cell r="X56">
            <v>6246370</v>
          </cell>
          <cell r="Y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U57">
            <v>6435.6099578711401</v>
          </cell>
          <cell r="X57">
            <v>2435610</v>
          </cell>
          <cell r="Y57">
            <v>0</v>
          </cell>
          <cell r="AA57">
            <v>2800000</v>
          </cell>
          <cell r="AB57">
            <v>800000</v>
          </cell>
          <cell r="AC57">
            <v>400000</v>
          </cell>
        </row>
        <row r="58">
          <cell r="U58">
            <v>7000</v>
          </cell>
          <cell r="X58">
            <v>7000000</v>
          </cell>
          <cell r="Y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U59">
            <v>7500</v>
          </cell>
          <cell r="X59">
            <v>7500000</v>
          </cell>
          <cell r="Y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U60">
            <v>8644.2869453759995</v>
          </cell>
          <cell r="X60">
            <v>4244290</v>
          </cell>
          <cell r="Y60">
            <v>0</v>
          </cell>
          <cell r="AA60">
            <v>3080000</v>
          </cell>
          <cell r="AB60">
            <v>880000</v>
          </cell>
          <cell r="AC60">
            <v>440000</v>
          </cell>
        </row>
        <row r="61">
          <cell r="U61">
            <v>10000</v>
          </cell>
          <cell r="X61">
            <v>0</v>
          </cell>
          <cell r="Y61">
            <v>0</v>
          </cell>
          <cell r="AA61">
            <v>7000000</v>
          </cell>
          <cell r="AB61">
            <v>2000000</v>
          </cell>
          <cell r="AC61">
            <v>1000000</v>
          </cell>
        </row>
        <row r="62">
          <cell r="U62">
            <v>10760</v>
          </cell>
          <cell r="X62">
            <v>10760000</v>
          </cell>
          <cell r="Y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U63">
            <v>11245.744669145304</v>
          </cell>
          <cell r="X63">
            <v>10034300</v>
          </cell>
          <cell r="Y63">
            <v>0</v>
          </cell>
          <cell r="AA63">
            <v>848008</v>
          </cell>
          <cell r="AB63">
            <v>242288</v>
          </cell>
          <cell r="AC63">
            <v>121144</v>
          </cell>
        </row>
        <row r="64">
          <cell r="U64">
            <v>12032.803644636009</v>
          </cell>
          <cell r="X64">
            <v>12032800</v>
          </cell>
          <cell r="Y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U65">
            <v>20000</v>
          </cell>
          <cell r="X65">
            <v>20000000</v>
          </cell>
          <cell r="Y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U66">
            <v>21505.78316188413</v>
          </cell>
          <cell r="X66">
            <v>0</v>
          </cell>
          <cell r="Y66">
            <v>0</v>
          </cell>
          <cell r="AA66">
            <v>15054045.999999998</v>
          </cell>
          <cell r="AB66">
            <v>4301156</v>
          </cell>
          <cell r="AC66">
            <v>2150578</v>
          </cell>
        </row>
        <row r="67">
          <cell r="U67">
            <v>23292.641483321499</v>
          </cell>
          <cell r="X67">
            <v>0</v>
          </cell>
          <cell r="Y67">
            <v>0</v>
          </cell>
          <cell r="AA67">
            <v>16304847.999999998</v>
          </cell>
          <cell r="AB67">
            <v>4658528</v>
          </cell>
          <cell r="AC67">
            <v>2329264</v>
          </cell>
        </row>
        <row r="68">
          <cell r="U68">
            <v>25153.169276463363</v>
          </cell>
          <cell r="X68">
            <v>25153170</v>
          </cell>
          <cell r="Y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U69">
            <v>54443.506173971597</v>
          </cell>
          <cell r="X69">
            <v>40443510</v>
          </cell>
          <cell r="Y69">
            <v>0</v>
          </cell>
          <cell r="AA69">
            <v>9800000</v>
          </cell>
          <cell r="AB69">
            <v>2800000</v>
          </cell>
          <cell r="AC69">
            <v>1400000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view="pageBreakPreview" topLeftCell="A59" zoomScale="98" zoomScaleNormal="80" zoomScaleSheetLayoutView="98" workbookViewId="0">
      <selection activeCell="C74" sqref="C74"/>
    </sheetView>
  </sheetViews>
  <sheetFormatPr defaultRowHeight="15" x14ac:dyDescent="0.25"/>
  <cols>
    <col min="1" max="1" width="7.5703125" style="13" customWidth="1"/>
    <col min="2" max="2" width="43.5703125" style="13" customWidth="1"/>
    <col min="3" max="3" width="16.7109375" style="13" customWidth="1"/>
    <col min="4" max="4" width="16.42578125" style="13" customWidth="1"/>
    <col min="5" max="5" width="17.140625" style="13" customWidth="1"/>
    <col min="6" max="7" width="16.85546875" style="13" customWidth="1"/>
    <col min="8" max="8" width="13.85546875" style="13" customWidth="1"/>
    <col min="9" max="9" width="15" style="13" customWidth="1"/>
    <col min="10" max="11" width="16.140625" style="13" customWidth="1"/>
    <col min="12" max="17" width="13.140625" style="13" customWidth="1"/>
    <col min="18" max="18" width="14.85546875" style="13" customWidth="1"/>
    <col min="19" max="19" width="14.140625" style="13" customWidth="1"/>
    <col min="20" max="20" width="15.85546875" style="13" customWidth="1"/>
    <col min="21" max="21" width="13.85546875" style="13" customWidth="1"/>
    <col min="22" max="23" width="17" style="13" customWidth="1"/>
    <col min="24" max="25" width="13.140625" style="13" customWidth="1"/>
    <col min="26" max="26" width="31.140625" customWidth="1"/>
    <col min="27" max="27" width="1.5703125" customWidth="1"/>
  </cols>
  <sheetData>
    <row r="2" spans="1:27" ht="56.25" customHeight="1" x14ac:dyDescent="0.25">
      <c r="A2" s="48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4" spans="1:27" ht="44.25" customHeight="1" x14ac:dyDescent="0.25">
      <c r="A4" s="50" t="s">
        <v>17</v>
      </c>
      <c r="B4" s="51"/>
      <c r="C4" s="46" t="s">
        <v>127</v>
      </c>
      <c r="D4" s="46"/>
      <c r="E4" s="46"/>
      <c r="F4" s="52" t="s">
        <v>15</v>
      </c>
      <c r="G4" s="52"/>
      <c r="H4" s="52"/>
      <c r="I4" s="52"/>
      <c r="J4" s="52"/>
      <c r="K4" s="52"/>
      <c r="L4" s="53" t="s">
        <v>0</v>
      </c>
      <c r="M4" s="54"/>
      <c r="N4" s="54"/>
      <c r="O4" s="54"/>
      <c r="P4" s="54"/>
      <c r="Q4" s="54"/>
      <c r="R4" s="54"/>
      <c r="S4" s="55"/>
      <c r="T4" s="42" t="s">
        <v>1</v>
      </c>
      <c r="U4" s="62"/>
      <c r="V4" s="42" t="s">
        <v>2</v>
      </c>
      <c r="W4" s="62"/>
      <c r="X4" s="42" t="s">
        <v>3</v>
      </c>
      <c r="Y4" s="62"/>
      <c r="Z4" s="47" t="s">
        <v>24</v>
      </c>
    </row>
    <row r="5" spans="1:27" ht="36.75" customHeight="1" x14ac:dyDescent="0.25">
      <c r="A5" s="44" t="s">
        <v>4</v>
      </c>
      <c r="B5" s="45"/>
      <c r="C5" s="45"/>
      <c r="D5" s="45"/>
      <c r="E5" s="45"/>
      <c r="F5" s="52"/>
      <c r="G5" s="52"/>
      <c r="H5" s="52"/>
      <c r="I5" s="52"/>
      <c r="J5" s="52"/>
      <c r="K5" s="52"/>
      <c r="L5" s="56"/>
      <c r="M5" s="57"/>
      <c r="N5" s="57"/>
      <c r="O5" s="57"/>
      <c r="P5" s="57"/>
      <c r="Q5" s="57"/>
      <c r="R5" s="57"/>
      <c r="S5" s="58"/>
      <c r="T5" s="63"/>
      <c r="U5" s="64"/>
      <c r="V5" s="63"/>
      <c r="W5" s="64"/>
      <c r="X5" s="63"/>
      <c r="Y5" s="64"/>
      <c r="Z5" s="47"/>
    </row>
    <row r="6" spans="1:27" ht="57.75" customHeight="1" x14ac:dyDescent="0.25">
      <c r="A6" s="49" t="s">
        <v>5</v>
      </c>
      <c r="B6" s="47" t="s">
        <v>20</v>
      </c>
      <c r="C6" s="47" t="s">
        <v>6</v>
      </c>
      <c r="D6" s="47" t="s">
        <v>19</v>
      </c>
      <c r="E6" s="42" t="s">
        <v>7</v>
      </c>
      <c r="F6" s="47" t="s">
        <v>8</v>
      </c>
      <c r="G6" s="47"/>
      <c r="H6" s="47" t="s">
        <v>16</v>
      </c>
      <c r="I6" s="47"/>
      <c r="J6" s="47"/>
      <c r="K6" s="47"/>
      <c r="L6" s="59"/>
      <c r="M6" s="60"/>
      <c r="N6" s="60"/>
      <c r="O6" s="60"/>
      <c r="P6" s="60"/>
      <c r="Q6" s="60"/>
      <c r="R6" s="60"/>
      <c r="S6" s="61"/>
      <c r="T6" s="63"/>
      <c r="U6" s="64"/>
      <c r="V6" s="63"/>
      <c r="W6" s="64"/>
      <c r="X6" s="63"/>
      <c r="Y6" s="64"/>
      <c r="Z6" s="47"/>
    </row>
    <row r="7" spans="1:27" ht="180.75" customHeight="1" x14ac:dyDescent="0.25">
      <c r="A7" s="49"/>
      <c r="B7" s="47"/>
      <c r="C7" s="47"/>
      <c r="D7" s="47"/>
      <c r="E7" s="43"/>
      <c r="F7" s="47"/>
      <c r="G7" s="47"/>
      <c r="H7" s="47" t="s">
        <v>22</v>
      </c>
      <c r="I7" s="47"/>
      <c r="J7" s="47" t="s">
        <v>23</v>
      </c>
      <c r="K7" s="47"/>
      <c r="L7" s="40" t="s">
        <v>9</v>
      </c>
      <c r="M7" s="41"/>
      <c r="N7" s="40" t="s">
        <v>10</v>
      </c>
      <c r="O7" s="41"/>
      <c r="P7" s="40" t="s">
        <v>11</v>
      </c>
      <c r="Q7" s="41"/>
      <c r="R7" s="40" t="s">
        <v>12</v>
      </c>
      <c r="S7" s="41"/>
      <c r="T7" s="43"/>
      <c r="U7" s="65"/>
      <c r="V7" s="43"/>
      <c r="W7" s="65"/>
      <c r="X7" s="43"/>
      <c r="Y7" s="65"/>
      <c r="Z7" s="47"/>
    </row>
    <row r="8" spans="1:27" x14ac:dyDescent="0.25">
      <c r="A8" s="1">
        <v>1</v>
      </c>
      <c r="B8" s="7">
        <v>2</v>
      </c>
      <c r="C8" s="1">
        <v>3</v>
      </c>
      <c r="D8" s="1">
        <v>4</v>
      </c>
      <c r="E8" s="7">
        <v>5</v>
      </c>
      <c r="F8" s="40" t="s">
        <v>122</v>
      </c>
      <c r="G8" s="41"/>
      <c r="H8" s="40">
        <v>7</v>
      </c>
      <c r="I8" s="41"/>
      <c r="J8" s="40">
        <v>8</v>
      </c>
      <c r="K8" s="41"/>
      <c r="L8" s="40">
        <v>9</v>
      </c>
      <c r="M8" s="41"/>
      <c r="N8" s="40">
        <v>10</v>
      </c>
      <c r="O8" s="41"/>
      <c r="P8" s="40">
        <v>11</v>
      </c>
      <c r="Q8" s="41"/>
      <c r="R8" s="40">
        <v>12</v>
      </c>
      <c r="S8" s="41"/>
      <c r="T8" s="40" t="s">
        <v>123</v>
      </c>
      <c r="U8" s="41"/>
      <c r="V8" s="40" t="s">
        <v>124</v>
      </c>
      <c r="W8" s="41"/>
      <c r="X8" s="40" t="s">
        <v>125</v>
      </c>
      <c r="Y8" s="41"/>
      <c r="Z8" s="6">
        <v>16</v>
      </c>
    </row>
    <row r="9" spans="1:27" ht="32.25" customHeight="1" x14ac:dyDescent="0.25">
      <c r="A9" s="1"/>
      <c r="B9" s="23"/>
      <c r="C9" s="1"/>
      <c r="D9" s="1"/>
      <c r="E9" s="23"/>
      <c r="F9" s="24" t="s">
        <v>144</v>
      </c>
      <c r="G9" s="24" t="s">
        <v>143</v>
      </c>
      <c r="H9" s="24" t="s">
        <v>144</v>
      </c>
      <c r="I9" s="24" t="s">
        <v>143</v>
      </c>
      <c r="J9" s="24" t="s">
        <v>144</v>
      </c>
      <c r="K9" s="24" t="s">
        <v>143</v>
      </c>
      <c r="L9" s="24" t="s">
        <v>144</v>
      </c>
      <c r="M9" s="24" t="s">
        <v>143</v>
      </c>
      <c r="N9" s="24" t="s">
        <v>144</v>
      </c>
      <c r="O9" s="24" t="s">
        <v>143</v>
      </c>
      <c r="P9" s="24" t="s">
        <v>144</v>
      </c>
      <c r="Q9" s="24" t="s">
        <v>143</v>
      </c>
      <c r="R9" s="24" t="s">
        <v>144</v>
      </c>
      <c r="S9" s="24" t="s">
        <v>143</v>
      </c>
      <c r="T9" s="24" t="s">
        <v>144</v>
      </c>
      <c r="U9" s="24" t="s">
        <v>143</v>
      </c>
      <c r="V9" s="24" t="s">
        <v>144</v>
      </c>
      <c r="W9" s="24" t="s">
        <v>143</v>
      </c>
      <c r="X9" s="24" t="s">
        <v>144</v>
      </c>
      <c r="Y9" s="24" t="s">
        <v>143</v>
      </c>
      <c r="Z9" s="23"/>
    </row>
    <row r="10" spans="1:27" ht="27" customHeight="1" x14ac:dyDescent="0.25">
      <c r="A10" s="2" t="s">
        <v>13</v>
      </c>
      <c r="B10" s="8" t="s">
        <v>14</v>
      </c>
      <c r="C10" s="8"/>
      <c r="D10" s="8"/>
      <c r="E10" s="9">
        <f t="shared" ref="E10:S10" si="0">SUM(E11:E74)</f>
        <v>316621.75999999989</v>
      </c>
      <c r="F10" s="9">
        <f t="shared" si="0"/>
        <v>196259.90287000002</v>
      </c>
      <c r="G10" s="9">
        <f t="shared" si="0"/>
        <v>196259.90287000002</v>
      </c>
      <c r="H10" s="9">
        <f t="shared" si="0"/>
        <v>194138.641</v>
      </c>
      <c r="I10" s="9">
        <f t="shared" si="0"/>
        <v>194138.641</v>
      </c>
      <c r="J10" s="9">
        <f>SUM(J11:J74)</f>
        <v>2121.2618700000003</v>
      </c>
      <c r="K10" s="9">
        <f>SUM(K11:K74)</f>
        <v>2121.2618700000003</v>
      </c>
      <c r="L10" s="9">
        <f t="shared" si="0"/>
        <v>80053.001090999998</v>
      </c>
      <c r="M10" s="9">
        <f t="shared" si="0"/>
        <v>80053.001090999998</v>
      </c>
      <c r="N10" s="9">
        <f t="shared" si="0"/>
        <v>4868.2569999999996</v>
      </c>
      <c r="O10" s="9">
        <f t="shared" si="0"/>
        <v>4868.2569999999996</v>
      </c>
      <c r="P10" s="9">
        <f t="shared" si="0"/>
        <v>23433.796025999996</v>
      </c>
      <c r="Q10" s="9">
        <f t="shared" si="0"/>
        <v>23433.796025999996</v>
      </c>
      <c r="R10" s="9">
        <f t="shared" si="0"/>
        <v>12006.803013000001</v>
      </c>
      <c r="S10" s="9">
        <f t="shared" si="0"/>
        <v>12006.803013000001</v>
      </c>
      <c r="T10" s="10">
        <f t="shared" ref="T10:U41" si="1">F10+L10+N10+P10+R10</f>
        <v>316621.76</v>
      </c>
      <c r="U10" s="10">
        <f t="shared" si="1"/>
        <v>316621.76</v>
      </c>
      <c r="V10" s="10">
        <f>T10/E10*100%</f>
        <v>1.0000000000000004</v>
      </c>
      <c r="W10" s="10">
        <f>U10/F10*100%</f>
        <v>1.6132778798414371</v>
      </c>
      <c r="X10" s="10">
        <f>E10-T10</f>
        <v>0</v>
      </c>
      <c r="Y10" s="10">
        <f>F10-U10</f>
        <v>-120361.85712999999</v>
      </c>
      <c r="Z10" s="3"/>
    </row>
    <row r="11" spans="1:27" ht="39" customHeight="1" x14ac:dyDescent="0.25">
      <c r="A11" s="4">
        <v>1</v>
      </c>
      <c r="B11" s="25" t="s">
        <v>145</v>
      </c>
      <c r="C11" s="29" t="s">
        <v>209</v>
      </c>
      <c r="D11" s="8" t="s">
        <v>31</v>
      </c>
      <c r="E11" s="11">
        <f>'[1]2020 (2)'!$U6</f>
        <v>984.53</v>
      </c>
      <c r="F11" s="12">
        <f t="shared" ref="F11:F15" si="2">H11+J11</f>
        <v>984.53</v>
      </c>
      <c r="G11" s="12">
        <f t="shared" ref="G11:G15" si="3">I11+K11</f>
        <v>984.53</v>
      </c>
      <c r="H11" s="11">
        <v>0</v>
      </c>
      <c r="I11" s="11">
        <v>0</v>
      </c>
      <c r="J11" s="11">
        <f>('[1]2020 (2)'!$X6)/1000</f>
        <v>984.53</v>
      </c>
      <c r="K11" s="11">
        <f>J11</f>
        <v>984.53</v>
      </c>
      <c r="L11" s="11">
        <f>('[1]2020 (2)'!$AA6)/1000</f>
        <v>0</v>
      </c>
      <c r="M11" s="11">
        <f t="shared" ref="M11:M20" si="4">L11</f>
        <v>0</v>
      </c>
      <c r="N11" s="11">
        <f>('[1]2020 (2)'!$Y6)/1000</f>
        <v>0</v>
      </c>
      <c r="O11" s="11">
        <f>N11</f>
        <v>0</v>
      </c>
      <c r="P11" s="11">
        <f>('[1]2020 (2)'!$AB6)/1000</f>
        <v>0</v>
      </c>
      <c r="Q11" s="11">
        <f t="shared" ref="Q11:Q20" si="5">P11</f>
        <v>0</v>
      </c>
      <c r="R11" s="11">
        <f>('[1]2020 (2)'!$AC6)/1000</f>
        <v>0</v>
      </c>
      <c r="S11" s="11">
        <f t="shared" ref="S11:S20" si="6">R11</f>
        <v>0</v>
      </c>
      <c r="T11" s="11">
        <f t="shared" si="1"/>
        <v>984.53</v>
      </c>
      <c r="U11" s="11">
        <f t="shared" si="1"/>
        <v>984.53</v>
      </c>
      <c r="V11" s="11">
        <f t="shared" ref="V11" si="7">T11/E11*100%</f>
        <v>1</v>
      </c>
      <c r="W11" s="11">
        <f>U11/E11*100%</f>
        <v>1</v>
      </c>
      <c r="X11" s="11">
        <f>E11-T11</f>
        <v>0</v>
      </c>
      <c r="Y11" s="11">
        <f>E11-U11</f>
        <v>0</v>
      </c>
      <c r="Z11" s="5"/>
    </row>
    <row r="12" spans="1:27" ht="23.25" x14ac:dyDescent="0.25">
      <c r="A12" s="4">
        <v>2</v>
      </c>
      <c r="B12" s="26" t="s">
        <v>146</v>
      </c>
      <c r="C12" s="29" t="s">
        <v>210</v>
      </c>
      <c r="D12" s="8" t="s">
        <v>31</v>
      </c>
      <c r="E12" s="11">
        <f>'[1]2020 (2)'!$U7</f>
        <v>561.50999999999976</v>
      </c>
      <c r="F12" s="12">
        <f t="shared" si="2"/>
        <v>0</v>
      </c>
      <c r="G12" s="12">
        <f t="shared" si="3"/>
        <v>0</v>
      </c>
      <c r="H12" s="11">
        <v>0</v>
      </c>
      <c r="I12" s="11">
        <v>0</v>
      </c>
      <c r="J12" s="11">
        <f>('[1]2020 (2)'!$X7)/1000</f>
        <v>0</v>
      </c>
      <c r="K12" s="11">
        <f>J12</f>
        <v>0</v>
      </c>
      <c r="L12" s="11">
        <f>('[1]2020 (2)'!$AA7)/1000</f>
        <v>0</v>
      </c>
      <c r="M12" s="11">
        <f t="shared" si="4"/>
        <v>0</v>
      </c>
      <c r="N12" s="11">
        <f>('[1]2020 (2)'!$Y7)/1000</f>
        <v>0</v>
      </c>
      <c r="O12" s="11">
        <f t="shared" ref="O12:O74" si="8">N12</f>
        <v>0</v>
      </c>
      <c r="P12" s="11">
        <f>('[1]2020 (2)'!$AB7)/1000</f>
        <v>561.51</v>
      </c>
      <c r="Q12" s="11">
        <f t="shared" si="5"/>
        <v>561.51</v>
      </c>
      <c r="R12" s="11">
        <f>('[1]2020 (2)'!$AC7)/1000</f>
        <v>0</v>
      </c>
      <c r="S12" s="11">
        <f t="shared" si="6"/>
        <v>0</v>
      </c>
      <c r="T12" s="11">
        <f t="shared" ref="T12:T15" si="9">F12+L12+N12+P12+R12</f>
        <v>561.51</v>
      </c>
      <c r="U12" s="11">
        <f t="shared" ref="U12:U15" si="10">G12+M12+O12+Q12+S12</f>
        <v>561.51</v>
      </c>
      <c r="V12" s="11">
        <f t="shared" ref="V12:V74" si="11">T12/E12*100%</f>
        <v>1.0000000000000004</v>
      </c>
      <c r="W12" s="11">
        <f t="shared" ref="W12:W74" si="12">U12/E12*100%</f>
        <v>1.0000000000000004</v>
      </c>
      <c r="X12" s="11">
        <f t="shared" ref="X12:X74" si="13">E12-T12</f>
        <v>0</v>
      </c>
      <c r="Y12" s="11">
        <f t="shared" ref="Y12:Y74" si="14">E12-U12</f>
        <v>0</v>
      </c>
      <c r="Z12" s="5"/>
    </row>
    <row r="13" spans="1:27" ht="23.25" x14ac:dyDescent="0.25">
      <c r="A13" s="4">
        <v>3</v>
      </c>
      <c r="B13" s="26" t="s">
        <v>147</v>
      </c>
      <c r="C13" s="29" t="s">
        <v>211</v>
      </c>
      <c r="D13" s="8" t="s">
        <v>31</v>
      </c>
      <c r="E13" s="11">
        <f>'[1]2020 (2)'!$U8</f>
        <v>856</v>
      </c>
      <c r="F13" s="12">
        <f t="shared" si="2"/>
        <v>806.43187</v>
      </c>
      <c r="G13" s="12">
        <f t="shared" si="3"/>
        <v>806.43187</v>
      </c>
      <c r="H13" s="11">
        <v>0</v>
      </c>
      <c r="I13" s="11">
        <v>0</v>
      </c>
      <c r="J13" s="11">
        <f>('[1]2020 (2)'!$X8)/1000</f>
        <v>806.43187</v>
      </c>
      <c r="K13" s="11">
        <f>J13</f>
        <v>806.43187</v>
      </c>
      <c r="L13" s="11">
        <f>('[1]2020 (2)'!$AA8)/1000</f>
        <v>34.697690999999999</v>
      </c>
      <c r="M13" s="11">
        <f t="shared" si="4"/>
        <v>34.697690999999999</v>
      </c>
      <c r="N13" s="11">
        <f>('[1]2020 (2)'!$Y8)/1000</f>
        <v>0</v>
      </c>
      <c r="O13" s="11">
        <f t="shared" si="8"/>
        <v>0</v>
      </c>
      <c r="P13" s="11">
        <f>('[1]2020 (2)'!$AB8)/1000</f>
        <v>9.9136260000000007</v>
      </c>
      <c r="Q13" s="11">
        <f t="shared" si="5"/>
        <v>9.9136260000000007</v>
      </c>
      <c r="R13" s="11">
        <f>('[1]2020 (2)'!$AC8)/1000</f>
        <v>4.9568130000000004</v>
      </c>
      <c r="S13" s="11">
        <f t="shared" si="6"/>
        <v>4.9568130000000004</v>
      </c>
      <c r="T13" s="11">
        <f t="shared" si="9"/>
        <v>856</v>
      </c>
      <c r="U13" s="11">
        <f t="shared" si="10"/>
        <v>856</v>
      </c>
      <c r="V13" s="11">
        <f t="shared" si="11"/>
        <v>1</v>
      </c>
      <c r="W13" s="11">
        <f t="shared" si="12"/>
        <v>1</v>
      </c>
      <c r="X13" s="11">
        <f t="shared" si="13"/>
        <v>0</v>
      </c>
      <c r="Y13" s="11">
        <f t="shared" si="14"/>
        <v>0</v>
      </c>
      <c r="Z13" s="5"/>
    </row>
    <row r="14" spans="1:27" x14ac:dyDescent="0.25">
      <c r="A14" s="4">
        <v>4</v>
      </c>
      <c r="B14" s="26" t="s">
        <v>148</v>
      </c>
      <c r="C14" s="29" t="s">
        <v>212</v>
      </c>
      <c r="D14" s="8" t="s">
        <v>48</v>
      </c>
      <c r="E14" s="11">
        <f>'[1]2020 (2)'!$U9</f>
        <v>330.3</v>
      </c>
      <c r="F14" s="12">
        <f t="shared" si="2"/>
        <v>330.3</v>
      </c>
      <c r="G14" s="12">
        <f t="shared" si="3"/>
        <v>330.3</v>
      </c>
      <c r="H14" s="11">
        <v>0</v>
      </c>
      <c r="I14" s="11">
        <v>0</v>
      </c>
      <c r="J14" s="11">
        <f>('[1]2020 (2)'!$X9)/1000</f>
        <v>330.3</v>
      </c>
      <c r="K14" s="11">
        <f>J14</f>
        <v>330.3</v>
      </c>
      <c r="L14" s="11">
        <f>('[1]2020 (2)'!$AA9)/1000</f>
        <v>0</v>
      </c>
      <c r="M14" s="11">
        <f t="shared" si="4"/>
        <v>0</v>
      </c>
      <c r="N14" s="11">
        <f>('[1]2020 (2)'!$Y9)/1000</f>
        <v>0</v>
      </c>
      <c r="O14" s="11">
        <f t="shared" si="8"/>
        <v>0</v>
      </c>
      <c r="P14" s="11">
        <f>('[1]2020 (2)'!$AB9)/1000</f>
        <v>0</v>
      </c>
      <c r="Q14" s="11">
        <f t="shared" si="5"/>
        <v>0</v>
      </c>
      <c r="R14" s="11">
        <f>('[1]2020 (2)'!$AC9)/1000</f>
        <v>0</v>
      </c>
      <c r="S14" s="11">
        <f t="shared" si="6"/>
        <v>0</v>
      </c>
      <c r="T14" s="11">
        <f t="shared" si="9"/>
        <v>330.3</v>
      </c>
      <c r="U14" s="11">
        <f t="shared" si="10"/>
        <v>330.3</v>
      </c>
      <c r="V14" s="11">
        <f t="shared" si="11"/>
        <v>1</v>
      </c>
      <c r="W14" s="11">
        <f t="shared" si="12"/>
        <v>1</v>
      </c>
      <c r="X14" s="11">
        <f t="shared" si="13"/>
        <v>0</v>
      </c>
      <c r="Y14" s="11">
        <f t="shared" si="14"/>
        <v>0</v>
      </c>
      <c r="Z14" s="5"/>
    </row>
    <row r="15" spans="1:27" x14ac:dyDescent="0.25">
      <c r="A15" s="4">
        <v>5</v>
      </c>
      <c r="B15" s="27" t="s">
        <v>149</v>
      </c>
      <c r="C15" s="29" t="s">
        <v>213</v>
      </c>
      <c r="D15" s="8" t="s">
        <v>31</v>
      </c>
      <c r="E15" s="11">
        <f>'[1]2020 (2)'!$U10</f>
        <v>570.66</v>
      </c>
      <c r="F15" s="12">
        <f t="shared" si="2"/>
        <v>0</v>
      </c>
      <c r="G15" s="12">
        <f t="shared" si="3"/>
        <v>0</v>
      </c>
      <c r="H15" s="11">
        <v>0</v>
      </c>
      <c r="I15" s="11">
        <v>0</v>
      </c>
      <c r="J15" s="11">
        <f>('[1]2020 (2)'!$X10)/1000</f>
        <v>0</v>
      </c>
      <c r="K15" s="11">
        <f>J15</f>
        <v>0</v>
      </c>
      <c r="L15" s="11">
        <f>('[1]2020 (2)'!$AA10)/1000</f>
        <v>0</v>
      </c>
      <c r="M15" s="11">
        <f t="shared" si="4"/>
        <v>0</v>
      </c>
      <c r="N15" s="11">
        <f>('[1]2020 (2)'!$Y10)/1000</f>
        <v>0</v>
      </c>
      <c r="O15" s="11">
        <f t="shared" si="8"/>
        <v>0</v>
      </c>
      <c r="P15" s="11">
        <f>('[1]2020 (2)'!$AB10)/1000</f>
        <v>0</v>
      </c>
      <c r="Q15" s="11">
        <f t="shared" si="5"/>
        <v>0</v>
      </c>
      <c r="R15" s="11">
        <f>('[1]2020 (2)'!$AC10)/1000</f>
        <v>570.66</v>
      </c>
      <c r="S15" s="11">
        <f t="shared" si="6"/>
        <v>570.66</v>
      </c>
      <c r="T15" s="11">
        <f t="shared" si="9"/>
        <v>570.66</v>
      </c>
      <c r="U15" s="11">
        <f t="shared" si="10"/>
        <v>570.66</v>
      </c>
      <c r="V15" s="11">
        <f t="shared" si="11"/>
        <v>1</v>
      </c>
      <c r="W15" s="11">
        <f t="shared" si="12"/>
        <v>1</v>
      </c>
      <c r="X15" s="11">
        <f t="shared" si="13"/>
        <v>0</v>
      </c>
      <c r="Y15" s="11">
        <f t="shared" si="14"/>
        <v>0</v>
      </c>
      <c r="Z15" s="5"/>
    </row>
    <row r="16" spans="1:27" ht="23.25" x14ac:dyDescent="0.25">
      <c r="A16" s="4">
        <v>6</v>
      </c>
      <c r="B16" s="27" t="s">
        <v>150</v>
      </c>
      <c r="C16" s="29" t="s">
        <v>214</v>
      </c>
      <c r="D16" s="8" t="s">
        <v>31</v>
      </c>
      <c r="E16" s="11">
        <f>'[1]2020 (2)'!$U11</f>
        <v>1625.72</v>
      </c>
      <c r="F16" s="12">
        <f t="shared" ref="F16:G74" si="15">H16+J16</f>
        <v>1625.72</v>
      </c>
      <c r="G16" s="12">
        <f t="shared" si="15"/>
        <v>1625.72</v>
      </c>
      <c r="H16" s="11">
        <f>('[1]2020 (2)'!$X11)/1000</f>
        <v>1625.72</v>
      </c>
      <c r="I16" s="11">
        <f t="shared" ref="I16:I20" si="16">H16</f>
        <v>1625.72</v>
      </c>
      <c r="J16" s="11">
        <v>0</v>
      </c>
      <c r="K16" s="11">
        <v>0</v>
      </c>
      <c r="L16" s="11">
        <f>('[1]2020 (2)'!$AA11)/1000</f>
        <v>0</v>
      </c>
      <c r="M16" s="11">
        <f t="shared" si="4"/>
        <v>0</v>
      </c>
      <c r="N16" s="11">
        <f>('[1]2020 (2)'!$Y11)/1000</f>
        <v>0</v>
      </c>
      <c r="O16" s="11">
        <f t="shared" si="8"/>
        <v>0</v>
      </c>
      <c r="P16" s="11">
        <f>('[1]2020 (2)'!$AB11)/1000</f>
        <v>0</v>
      </c>
      <c r="Q16" s="11">
        <f t="shared" si="5"/>
        <v>0</v>
      </c>
      <c r="R16" s="11">
        <f>('[1]2020 (2)'!$AC11)/1000</f>
        <v>0</v>
      </c>
      <c r="S16" s="11">
        <f t="shared" si="6"/>
        <v>0</v>
      </c>
      <c r="T16" s="11">
        <f t="shared" si="1"/>
        <v>1625.72</v>
      </c>
      <c r="U16" s="11">
        <f t="shared" si="1"/>
        <v>1625.72</v>
      </c>
      <c r="V16" s="11">
        <f t="shared" si="11"/>
        <v>1</v>
      </c>
      <c r="W16" s="11">
        <f t="shared" si="12"/>
        <v>1</v>
      </c>
      <c r="X16" s="11">
        <f t="shared" si="13"/>
        <v>0</v>
      </c>
      <c r="Y16" s="11">
        <f t="shared" si="14"/>
        <v>0</v>
      </c>
      <c r="Z16" s="5"/>
    </row>
    <row r="17" spans="1:26" ht="25.5" x14ac:dyDescent="0.25">
      <c r="A17" s="4">
        <v>7</v>
      </c>
      <c r="B17" s="27" t="s">
        <v>151</v>
      </c>
      <c r="C17" s="29" t="s">
        <v>215</v>
      </c>
      <c r="D17" s="8" t="s">
        <v>94</v>
      </c>
      <c r="E17" s="11">
        <f>'[1]2020 (2)'!$U12</f>
        <v>297.39999999999998</v>
      </c>
      <c r="F17" s="12">
        <f t="shared" si="15"/>
        <v>297.39999999999998</v>
      </c>
      <c r="G17" s="12">
        <f t="shared" si="15"/>
        <v>297.39999999999998</v>
      </c>
      <c r="H17" s="11">
        <f>('[1]2020 (2)'!$X12)/1000</f>
        <v>297.39999999999998</v>
      </c>
      <c r="I17" s="11">
        <f t="shared" si="16"/>
        <v>297.39999999999998</v>
      </c>
      <c r="J17" s="11">
        <v>0</v>
      </c>
      <c r="K17" s="11">
        <v>0</v>
      </c>
      <c r="L17" s="11">
        <f>('[1]2020 (2)'!$AA12)/1000</f>
        <v>0</v>
      </c>
      <c r="M17" s="11">
        <f t="shared" si="4"/>
        <v>0</v>
      </c>
      <c r="N17" s="11">
        <f>('[1]2020 (2)'!$Y12)/1000</f>
        <v>0</v>
      </c>
      <c r="O17" s="11">
        <f t="shared" si="8"/>
        <v>0</v>
      </c>
      <c r="P17" s="11">
        <f>('[1]2020 (2)'!$AB12)/1000</f>
        <v>0</v>
      </c>
      <c r="Q17" s="11">
        <f t="shared" si="5"/>
        <v>0</v>
      </c>
      <c r="R17" s="11">
        <f>('[1]2020 (2)'!$AC12)/1000</f>
        <v>0</v>
      </c>
      <c r="S17" s="11">
        <f t="shared" si="6"/>
        <v>0</v>
      </c>
      <c r="T17" s="11">
        <f t="shared" si="1"/>
        <v>297.39999999999998</v>
      </c>
      <c r="U17" s="11">
        <f t="shared" si="1"/>
        <v>297.39999999999998</v>
      </c>
      <c r="V17" s="11">
        <f t="shared" si="11"/>
        <v>1</v>
      </c>
      <c r="W17" s="11">
        <f t="shared" si="12"/>
        <v>1</v>
      </c>
      <c r="X17" s="11">
        <f t="shared" si="13"/>
        <v>0</v>
      </c>
      <c r="Y17" s="11">
        <f t="shared" si="14"/>
        <v>0</v>
      </c>
      <c r="Z17" s="5"/>
    </row>
    <row r="18" spans="1:26" ht="25.5" x14ac:dyDescent="0.25">
      <c r="A18" s="4">
        <v>8</v>
      </c>
      <c r="B18" s="27" t="s">
        <v>152</v>
      </c>
      <c r="C18" s="29" t="s">
        <v>216</v>
      </c>
      <c r="D18" s="8" t="s">
        <v>32</v>
      </c>
      <c r="E18" s="11">
        <f>'[1]2020 (2)'!$U13</f>
        <v>238</v>
      </c>
      <c r="F18" s="12">
        <f t="shared" si="15"/>
        <v>238</v>
      </c>
      <c r="G18" s="12">
        <f t="shared" si="15"/>
        <v>238</v>
      </c>
      <c r="H18" s="11">
        <f>('[1]2020 (2)'!$X13)/1000</f>
        <v>238</v>
      </c>
      <c r="I18" s="11">
        <f t="shared" si="16"/>
        <v>238</v>
      </c>
      <c r="J18" s="11">
        <v>0</v>
      </c>
      <c r="K18" s="11">
        <v>0</v>
      </c>
      <c r="L18" s="11">
        <f>('[1]2020 (2)'!$AA13)/1000</f>
        <v>0</v>
      </c>
      <c r="M18" s="11">
        <f t="shared" si="4"/>
        <v>0</v>
      </c>
      <c r="N18" s="11">
        <f>('[1]2020 (2)'!$Y13)/1000</f>
        <v>0</v>
      </c>
      <c r="O18" s="11">
        <f t="shared" si="8"/>
        <v>0</v>
      </c>
      <c r="P18" s="11">
        <f>('[1]2020 (2)'!$AB13)/1000</f>
        <v>0</v>
      </c>
      <c r="Q18" s="11">
        <f t="shared" si="5"/>
        <v>0</v>
      </c>
      <c r="R18" s="11">
        <f>('[1]2020 (2)'!$AC13)/1000</f>
        <v>0</v>
      </c>
      <c r="S18" s="11">
        <f t="shared" si="6"/>
        <v>0</v>
      </c>
      <c r="T18" s="11">
        <f t="shared" si="1"/>
        <v>238</v>
      </c>
      <c r="U18" s="11">
        <f t="shared" si="1"/>
        <v>238</v>
      </c>
      <c r="V18" s="11">
        <f t="shared" si="11"/>
        <v>1</v>
      </c>
      <c r="W18" s="11">
        <f t="shared" si="12"/>
        <v>1</v>
      </c>
      <c r="X18" s="11">
        <f t="shared" si="13"/>
        <v>0</v>
      </c>
      <c r="Y18" s="11">
        <f t="shared" si="14"/>
        <v>0</v>
      </c>
      <c r="Z18" s="5"/>
    </row>
    <row r="19" spans="1:26" ht="34.5" x14ac:dyDescent="0.25">
      <c r="A19" s="4">
        <v>9</v>
      </c>
      <c r="B19" s="27" t="s">
        <v>153</v>
      </c>
      <c r="C19" s="29" t="s">
        <v>217</v>
      </c>
      <c r="D19" s="8" t="s">
        <v>31</v>
      </c>
      <c r="E19" s="11">
        <f>'[1]2020 (2)'!$U14</f>
        <v>1569.5530000000001</v>
      </c>
      <c r="F19" s="12">
        <f t="shared" si="15"/>
        <v>0</v>
      </c>
      <c r="G19" s="12">
        <f t="shared" si="15"/>
        <v>0</v>
      </c>
      <c r="H19" s="11">
        <f>('[1]2020 (2)'!$X14)/1000</f>
        <v>0</v>
      </c>
      <c r="I19" s="11">
        <f t="shared" si="16"/>
        <v>0</v>
      </c>
      <c r="J19" s="11">
        <v>0</v>
      </c>
      <c r="K19" s="11">
        <v>0</v>
      </c>
      <c r="L19" s="11">
        <f>('[1]2020 (2)'!$AA14)/1000</f>
        <v>1098.6849999999999</v>
      </c>
      <c r="M19" s="11">
        <f t="shared" si="4"/>
        <v>1098.6849999999999</v>
      </c>
      <c r="N19" s="11">
        <f>('[1]2020 (2)'!$Y14)/1000</f>
        <v>0</v>
      </c>
      <c r="O19" s="11">
        <f t="shared" si="8"/>
        <v>0</v>
      </c>
      <c r="P19" s="11">
        <f>('[1]2020 (2)'!$AB14)/1000</f>
        <v>313.91000000000003</v>
      </c>
      <c r="Q19" s="11">
        <f t="shared" si="5"/>
        <v>313.91000000000003</v>
      </c>
      <c r="R19" s="11">
        <f>('[1]2020 (2)'!$AC14)/1000</f>
        <v>156.95500000000001</v>
      </c>
      <c r="S19" s="11">
        <f t="shared" si="6"/>
        <v>156.95500000000001</v>
      </c>
      <c r="T19" s="11">
        <f t="shared" si="1"/>
        <v>1569.55</v>
      </c>
      <c r="U19" s="11">
        <f t="shared" si="1"/>
        <v>1569.55</v>
      </c>
      <c r="V19" s="11">
        <f t="shared" si="11"/>
        <v>0.99999808862778117</v>
      </c>
      <c r="W19" s="11">
        <f t="shared" si="12"/>
        <v>0.99999808862778117</v>
      </c>
      <c r="X19" s="11">
        <f t="shared" si="13"/>
        <v>3.0000000001564331E-3</v>
      </c>
      <c r="Y19" s="11">
        <f t="shared" si="14"/>
        <v>3.0000000001564331E-3</v>
      </c>
      <c r="Z19" s="5"/>
    </row>
    <row r="20" spans="1:26" ht="25.5" x14ac:dyDescent="0.25">
      <c r="A20" s="4">
        <v>10</v>
      </c>
      <c r="B20" s="27" t="s">
        <v>154</v>
      </c>
      <c r="C20" s="29" t="s">
        <v>218</v>
      </c>
      <c r="D20" s="8" t="s">
        <v>94</v>
      </c>
      <c r="E20" s="11">
        <f>'[1]2020 (2)'!$U15</f>
        <v>3980.5359999999991</v>
      </c>
      <c r="F20" s="12">
        <f t="shared" si="15"/>
        <v>2618.5729999999999</v>
      </c>
      <c r="G20" s="12">
        <f t="shared" si="15"/>
        <v>2618.5729999999999</v>
      </c>
      <c r="H20" s="11">
        <f>('[1]2020 (2)'!$X15)/1000</f>
        <v>2618.5729999999999</v>
      </c>
      <c r="I20" s="11">
        <f t="shared" si="16"/>
        <v>2618.5729999999999</v>
      </c>
      <c r="J20" s="11">
        <v>0</v>
      </c>
      <c r="K20" s="11">
        <v>0</v>
      </c>
      <c r="L20" s="11">
        <f>('[1]2020 (2)'!$AA15)/1000</f>
        <v>440.92859999999996</v>
      </c>
      <c r="M20" s="11">
        <f t="shared" si="4"/>
        <v>440.92859999999996</v>
      </c>
      <c r="N20" s="11">
        <f>('[1]2020 (2)'!$Y15)/1000</f>
        <v>732.06899999999996</v>
      </c>
      <c r="O20" s="11">
        <f t="shared" si="8"/>
        <v>732.06899999999996</v>
      </c>
      <c r="P20" s="11">
        <f>('[1]2020 (2)'!$AB15)/1000</f>
        <v>125.9796</v>
      </c>
      <c r="Q20" s="11">
        <f t="shared" si="5"/>
        <v>125.9796</v>
      </c>
      <c r="R20" s="11">
        <f>('[1]2020 (2)'!$AC15)/1000</f>
        <v>62.989800000000002</v>
      </c>
      <c r="S20" s="11">
        <f t="shared" si="6"/>
        <v>62.989800000000002</v>
      </c>
      <c r="T20" s="11">
        <f t="shared" si="1"/>
        <v>3980.5399999999995</v>
      </c>
      <c r="U20" s="11">
        <f t="shared" si="1"/>
        <v>3980.5399999999995</v>
      </c>
      <c r="V20" s="11">
        <f t="shared" si="11"/>
        <v>1.0000010048897938</v>
      </c>
      <c r="W20" s="11">
        <f t="shared" si="12"/>
        <v>1.0000010048897938</v>
      </c>
      <c r="X20" s="11">
        <f t="shared" si="13"/>
        <v>-4.0000000003601599E-3</v>
      </c>
      <c r="Y20" s="11">
        <f t="shared" si="14"/>
        <v>-4.0000000003601599E-3</v>
      </c>
      <c r="Z20" s="5"/>
    </row>
    <row r="21" spans="1:26" ht="34.5" x14ac:dyDescent="0.25">
      <c r="A21" s="4">
        <v>11</v>
      </c>
      <c r="B21" s="27" t="s">
        <v>155</v>
      </c>
      <c r="C21" s="29" t="s">
        <v>219</v>
      </c>
      <c r="D21" s="8" t="s">
        <v>31</v>
      </c>
      <c r="E21" s="11">
        <f>'[1]2020 (2)'!$U16</f>
        <v>1962.855</v>
      </c>
      <c r="F21" s="12">
        <f t="shared" si="15"/>
        <v>1962.86</v>
      </c>
      <c r="G21" s="12">
        <f t="shared" si="15"/>
        <v>1962.86</v>
      </c>
      <c r="H21" s="11">
        <f>('[1]2020 (2)'!$X16)/1000</f>
        <v>1962.86</v>
      </c>
      <c r="I21" s="11">
        <f>H21</f>
        <v>1962.86</v>
      </c>
      <c r="J21" s="11">
        <v>0</v>
      </c>
      <c r="K21" s="11">
        <v>0</v>
      </c>
      <c r="L21" s="11">
        <f>('[1]2020 (2)'!$AA16)/1000</f>
        <v>0</v>
      </c>
      <c r="M21" s="11">
        <f>L21</f>
        <v>0</v>
      </c>
      <c r="N21" s="11">
        <f>('[1]2020 (2)'!$Y16)/1000</f>
        <v>0</v>
      </c>
      <c r="O21" s="11">
        <f t="shared" si="8"/>
        <v>0</v>
      </c>
      <c r="P21" s="11">
        <f>('[1]2020 (2)'!$AB16)/1000</f>
        <v>0</v>
      </c>
      <c r="Q21" s="11">
        <f>P21</f>
        <v>0</v>
      </c>
      <c r="R21" s="11">
        <f>('[1]2020 (2)'!$AC16)/1000</f>
        <v>0</v>
      </c>
      <c r="S21" s="11">
        <f>R21</f>
        <v>0</v>
      </c>
      <c r="T21" s="11">
        <f t="shared" si="1"/>
        <v>1962.86</v>
      </c>
      <c r="U21" s="11">
        <f t="shared" si="1"/>
        <v>1962.86</v>
      </c>
      <c r="V21" s="11">
        <f t="shared" si="11"/>
        <v>1.0000025473099132</v>
      </c>
      <c r="W21" s="11">
        <f t="shared" si="12"/>
        <v>1.0000025473099132</v>
      </c>
      <c r="X21" s="11">
        <f t="shared" si="13"/>
        <v>-4.9999999998817657E-3</v>
      </c>
      <c r="Y21" s="11">
        <f t="shared" si="14"/>
        <v>-4.9999999998817657E-3</v>
      </c>
      <c r="Z21" s="5"/>
    </row>
    <row r="22" spans="1:26" ht="34.5" x14ac:dyDescent="0.25">
      <c r="A22" s="4">
        <v>12</v>
      </c>
      <c r="B22" s="28" t="s">
        <v>156</v>
      </c>
      <c r="C22" s="29" t="s">
        <v>220</v>
      </c>
      <c r="D22" s="8" t="s">
        <v>48</v>
      </c>
      <c r="E22" s="11">
        <f>'[1]2020 (2)'!$U17</f>
        <v>1196.7160000000001</v>
      </c>
      <c r="F22" s="12">
        <f t="shared" si="15"/>
        <v>0</v>
      </c>
      <c r="G22" s="12">
        <f t="shared" si="15"/>
        <v>0</v>
      </c>
      <c r="H22" s="11">
        <f>('[1]2020 (2)'!$X17)/1000</f>
        <v>0</v>
      </c>
      <c r="I22" s="11">
        <f t="shared" ref="I22:I74" si="17">H22</f>
        <v>0</v>
      </c>
      <c r="J22" s="11">
        <v>0</v>
      </c>
      <c r="K22" s="11">
        <v>0</v>
      </c>
      <c r="L22" s="11">
        <f>('[1]2020 (2)'!$AA17)/1000</f>
        <v>837.697</v>
      </c>
      <c r="M22" s="11">
        <f t="shared" ref="M22:M74" si="18">L22</f>
        <v>837.697</v>
      </c>
      <c r="N22" s="11">
        <f>('[1]2020 (2)'!$Y17)/1000</f>
        <v>0</v>
      </c>
      <c r="O22" s="11">
        <f t="shared" si="8"/>
        <v>0</v>
      </c>
      <c r="P22" s="11">
        <f>('[1]2020 (2)'!$AB17)/1000</f>
        <v>239.34200000000001</v>
      </c>
      <c r="Q22" s="11">
        <f t="shared" ref="Q22:Q74" si="19">P22</f>
        <v>239.34200000000001</v>
      </c>
      <c r="R22" s="11">
        <f>('[1]2020 (2)'!$AC17)/1000</f>
        <v>119.67100000000001</v>
      </c>
      <c r="S22" s="11">
        <f t="shared" ref="S22:S74" si="20">R22</f>
        <v>119.67100000000001</v>
      </c>
      <c r="T22" s="11">
        <f t="shared" si="1"/>
        <v>1196.71</v>
      </c>
      <c r="U22" s="11">
        <f t="shared" si="1"/>
        <v>1196.71</v>
      </c>
      <c r="V22" s="11">
        <f t="shared" si="11"/>
        <v>0.99999498627911709</v>
      </c>
      <c r="W22" s="11">
        <f t="shared" si="12"/>
        <v>0.99999498627911709</v>
      </c>
      <c r="X22" s="11">
        <f t="shared" si="13"/>
        <v>6.0000000000854925E-3</v>
      </c>
      <c r="Y22" s="11">
        <f t="shared" si="14"/>
        <v>6.0000000000854925E-3</v>
      </c>
      <c r="Z22" s="5"/>
    </row>
    <row r="23" spans="1:26" ht="23.25" x14ac:dyDescent="0.25">
      <c r="A23" s="4">
        <v>13</v>
      </c>
      <c r="B23" s="27" t="s">
        <v>157</v>
      </c>
      <c r="C23" s="29" t="s">
        <v>221</v>
      </c>
      <c r="D23" s="8" t="s">
        <v>31</v>
      </c>
      <c r="E23" s="11">
        <f>'[1]2020 (2)'!$U18</f>
        <v>2513.42</v>
      </c>
      <c r="F23" s="12">
        <f t="shared" si="15"/>
        <v>1957.32</v>
      </c>
      <c r="G23" s="12">
        <f t="shared" si="15"/>
        <v>1957.32</v>
      </c>
      <c r="H23" s="11">
        <f>('[1]2020 (2)'!$X18)/1000</f>
        <v>1957.32</v>
      </c>
      <c r="I23" s="11">
        <f t="shared" si="17"/>
        <v>1957.32</v>
      </c>
      <c r="J23" s="11">
        <v>0</v>
      </c>
      <c r="K23" s="11">
        <v>0</v>
      </c>
      <c r="L23" s="11">
        <f>('[1]2020 (2)'!$AA18)/1000</f>
        <v>389.27</v>
      </c>
      <c r="M23" s="11">
        <f t="shared" si="18"/>
        <v>389.27</v>
      </c>
      <c r="N23" s="11">
        <f>('[1]2020 (2)'!$Y18)/1000</f>
        <v>0</v>
      </c>
      <c r="O23" s="11">
        <f t="shared" si="8"/>
        <v>0</v>
      </c>
      <c r="P23" s="11">
        <f>('[1]2020 (2)'!$AB18)/1000</f>
        <v>111.22</v>
      </c>
      <c r="Q23" s="11">
        <f t="shared" si="19"/>
        <v>111.22</v>
      </c>
      <c r="R23" s="11">
        <f>('[1]2020 (2)'!$AC18)/1000</f>
        <v>55.61</v>
      </c>
      <c r="S23" s="11">
        <f t="shared" si="20"/>
        <v>55.61</v>
      </c>
      <c r="T23" s="11">
        <f t="shared" si="1"/>
        <v>2513.42</v>
      </c>
      <c r="U23" s="11">
        <f t="shared" si="1"/>
        <v>2513.42</v>
      </c>
      <c r="V23" s="11">
        <f t="shared" si="11"/>
        <v>1</v>
      </c>
      <c r="W23" s="11">
        <f t="shared" si="12"/>
        <v>1</v>
      </c>
      <c r="X23" s="11">
        <f t="shared" si="13"/>
        <v>0</v>
      </c>
      <c r="Y23" s="11">
        <f t="shared" si="14"/>
        <v>0</v>
      </c>
      <c r="Z23" s="5"/>
    </row>
    <row r="24" spans="1:26" ht="23.25" x14ac:dyDescent="0.25">
      <c r="A24" s="4">
        <v>14</v>
      </c>
      <c r="B24" s="27" t="s">
        <v>158</v>
      </c>
      <c r="C24" s="29" t="s">
        <v>222</v>
      </c>
      <c r="D24" s="8" t="s">
        <v>74</v>
      </c>
      <c r="E24" s="11">
        <f>'[1]2020 (2)'!$U19</f>
        <v>2286.38</v>
      </c>
      <c r="F24" s="12">
        <f t="shared" si="15"/>
        <v>1841.38</v>
      </c>
      <c r="G24" s="12">
        <f t="shared" si="15"/>
        <v>1841.38</v>
      </c>
      <c r="H24" s="11">
        <f>('[1]2020 (2)'!$X19)/1000</f>
        <v>1841.38</v>
      </c>
      <c r="I24" s="11">
        <f t="shared" si="17"/>
        <v>1841.38</v>
      </c>
      <c r="J24" s="11">
        <v>0</v>
      </c>
      <c r="K24" s="11">
        <v>0</v>
      </c>
      <c r="L24" s="11">
        <f>('[1]2020 (2)'!$AA19)/1000</f>
        <v>311.5</v>
      </c>
      <c r="M24" s="11">
        <f t="shared" si="18"/>
        <v>311.5</v>
      </c>
      <c r="N24" s="11">
        <f>('[1]2020 (2)'!$Y19)/1000</f>
        <v>0</v>
      </c>
      <c r="O24" s="11">
        <f t="shared" si="8"/>
        <v>0</v>
      </c>
      <c r="P24" s="11">
        <f>('[1]2020 (2)'!$AB19)/1000</f>
        <v>89</v>
      </c>
      <c r="Q24" s="11">
        <f t="shared" si="19"/>
        <v>89</v>
      </c>
      <c r="R24" s="11">
        <f>('[1]2020 (2)'!$AC19)/1000</f>
        <v>44.5</v>
      </c>
      <c r="S24" s="11">
        <f t="shared" si="20"/>
        <v>44.5</v>
      </c>
      <c r="T24" s="11">
        <f t="shared" si="1"/>
        <v>2286.38</v>
      </c>
      <c r="U24" s="11">
        <f t="shared" si="1"/>
        <v>2286.38</v>
      </c>
      <c r="V24" s="11">
        <f t="shared" si="11"/>
        <v>1</v>
      </c>
      <c r="W24" s="11">
        <f t="shared" si="12"/>
        <v>1</v>
      </c>
      <c r="X24" s="11">
        <f t="shared" si="13"/>
        <v>0</v>
      </c>
      <c r="Y24" s="11">
        <f t="shared" si="14"/>
        <v>0</v>
      </c>
      <c r="Z24" s="5"/>
    </row>
    <row r="25" spans="1:26" ht="34.5" x14ac:dyDescent="0.25">
      <c r="A25" s="4">
        <v>15</v>
      </c>
      <c r="B25" s="27" t="s">
        <v>159</v>
      </c>
      <c r="C25" s="29" t="s">
        <v>223</v>
      </c>
      <c r="D25" s="8" t="s">
        <v>31</v>
      </c>
      <c r="E25" s="11">
        <f>'[1]2020 (2)'!$U20</f>
        <v>1697.85</v>
      </c>
      <c r="F25" s="12">
        <f t="shared" si="15"/>
        <v>0</v>
      </c>
      <c r="G25" s="12">
        <f t="shared" si="15"/>
        <v>0</v>
      </c>
      <c r="H25" s="11">
        <f>('[1]2020 (2)'!$X20)/1000</f>
        <v>0</v>
      </c>
      <c r="I25" s="11">
        <f t="shared" si="17"/>
        <v>0</v>
      </c>
      <c r="J25" s="11">
        <v>0</v>
      </c>
      <c r="K25" s="11">
        <v>0</v>
      </c>
      <c r="L25" s="11">
        <f>('[1]2020 (2)'!$AA20)/1000</f>
        <v>0</v>
      </c>
      <c r="M25" s="11">
        <f t="shared" si="18"/>
        <v>0</v>
      </c>
      <c r="N25" s="11">
        <f>('[1]2020 (2)'!$Y20)/1000</f>
        <v>1697.85</v>
      </c>
      <c r="O25" s="11">
        <f t="shared" si="8"/>
        <v>1697.85</v>
      </c>
      <c r="P25" s="11">
        <f>('[1]2020 (2)'!$AB20)/1000</f>
        <v>0</v>
      </c>
      <c r="Q25" s="11">
        <f t="shared" si="19"/>
        <v>0</v>
      </c>
      <c r="R25" s="11">
        <f>('[1]2020 (2)'!$AC20)/1000</f>
        <v>0</v>
      </c>
      <c r="S25" s="11">
        <f t="shared" si="20"/>
        <v>0</v>
      </c>
      <c r="T25" s="11">
        <f t="shared" si="1"/>
        <v>1697.85</v>
      </c>
      <c r="U25" s="11">
        <f t="shared" si="1"/>
        <v>1697.85</v>
      </c>
      <c r="V25" s="11">
        <f t="shared" si="11"/>
        <v>1</v>
      </c>
      <c r="W25" s="11">
        <f t="shared" si="12"/>
        <v>1</v>
      </c>
      <c r="X25" s="11">
        <f t="shared" si="13"/>
        <v>0</v>
      </c>
      <c r="Y25" s="11">
        <f t="shared" si="14"/>
        <v>0</v>
      </c>
      <c r="Z25" s="5"/>
    </row>
    <row r="26" spans="1:26" ht="23.25" x14ac:dyDescent="0.25">
      <c r="A26" s="4">
        <v>16</v>
      </c>
      <c r="B26" s="27" t="s">
        <v>160</v>
      </c>
      <c r="C26" s="29" t="s">
        <v>224</v>
      </c>
      <c r="D26" s="8" t="s">
        <v>31</v>
      </c>
      <c r="E26" s="11">
        <f>'[1]2020 (2)'!$U21</f>
        <v>1908.83</v>
      </c>
      <c r="F26" s="12">
        <f t="shared" si="15"/>
        <v>0</v>
      </c>
      <c r="G26" s="12">
        <f t="shared" si="15"/>
        <v>0</v>
      </c>
      <c r="H26" s="11">
        <f>('[1]2020 (2)'!$X21)/1000</f>
        <v>0</v>
      </c>
      <c r="I26" s="11">
        <f t="shared" si="17"/>
        <v>0</v>
      </c>
      <c r="J26" s="11">
        <v>0</v>
      </c>
      <c r="K26" s="11">
        <v>0</v>
      </c>
      <c r="L26" s="11">
        <f>('[1]2020 (2)'!$AA21)/1000</f>
        <v>0</v>
      </c>
      <c r="M26" s="11">
        <f t="shared" si="18"/>
        <v>0</v>
      </c>
      <c r="N26" s="11">
        <f>('[1]2020 (2)'!$Y21)/1000</f>
        <v>1908.83</v>
      </c>
      <c r="O26" s="11">
        <f t="shared" si="8"/>
        <v>1908.83</v>
      </c>
      <c r="P26" s="11">
        <f>('[1]2020 (2)'!$AB21)/1000</f>
        <v>0</v>
      </c>
      <c r="Q26" s="11">
        <f t="shared" si="19"/>
        <v>0</v>
      </c>
      <c r="R26" s="11">
        <f>('[1]2020 (2)'!$AC21)/1000</f>
        <v>0</v>
      </c>
      <c r="S26" s="11">
        <f t="shared" si="20"/>
        <v>0</v>
      </c>
      <c r="T26" s="11">
        <f t="shared" si="1"/>
        <v>1908.83</v>
      </c>
      <c r="U26" s="11">
        <f t="shared" si="1"/>
        <v>1908.83</v>
      </c>
      <c r="V26" s="11">
        <f t="shared" si="11"/>
        <v>1</v>
      </c>
      <c r="W26" s="11">
        <f t="shared" si="12"/>
        <v>1</v>
      </c>
      <c r="X26" s="11">
        <f t="shared" si="13"/>
        <v>0</v>
      </c>
      <c r="Y26" s="11">
        <f t="shared" si="14"/>
        <v>0</v>
      </c>
      <c r="Z26" s="5"/>
    </row>
    <row r="27" spans="1:26" x14ac:dyDescent="0.25">
      <c r="A27" s="4">
        <v>17</v>
      </c>
      <c r="B27" s="27" t="s">
        <v>161</v>
      </c>
      <c r="C27" s="29"/>
      <c r="D27" s="8"/>
      <c r="E27" s="11">
        <f>'[1]2020 (2)'!$U22</f>
        <v>0</v>
      </c>
      <c r="F27" s="12">
        <f t="shared" si="15"/>
        <v>0</v>
      </c>
      <c r="G27" s="12">
        <f t="shared" si="15"/>
        <v>0</v>
      </c>
      <c r="H27" s="11">
        <f>('[1]2020 (2)'!$X22)/1000</f>
        <v>0</v>
      </c>
      <c r="I27" s="11">
        <f t="shared" si="17"/>
        <v>0</v>
      </c>
      <c r="J27" s="11">
        <v>0</v>
      </c>
      <c r="K27" s="11">
        <v>0</v>
      </c>
      <c r="L27" s="11">
        <f>('[1]2020 (2)'!$AA22)/1000</f>
        <v>0</v>
      </c>
      <c r="M27" s="11">
        <f t="shared" si="18"/>
        <v>0</v>
      </c>
      <c r="N27" s="11">
        <f>('[1]2020 (2)'!$Y22)/1000</f>
        <v>0</v>
      </c>
      <c r="O27" s="11">
        <f t="shared" si="8"/>
        <v>0</v>
      </c>
      <c r="P27" s="11">
        <f>('[1]2020 (2)'!$AB22)/1000</f>
        <v>0</v>
      </c>
      <c r="Q27" s="11">
        <f t="shared" si="19"/>
        <v>0</v>
      </c>
      <c r="R27" s="11">
        <f>('[1]2020 (2)'!$AC22)/1000</f>
        <v>0</v>
      </c>
      <c r="S27" s="11">
        <f t="shared" si="20"/>
        <v>0</v>
      </c>
      <c r="T27" s="11">
        <f t="shared" si="1"/>
        <v>0</v>
      </c>
      <c r="U27" s="11">
        <f t="shared" si="1"/>
        <v>0</v>
      </c>
      <c r="V27" s="11" t="e">
        <f t="shared" si="11"/>
        <v>#DIV/0!</v>
      </c>
      <c r="W27" s="11" t="e">
        <f t="shared" si="12"/>
        <v>#DIV/0!</v>
      </c>
      <c r="X27" s="11">
        <f t="shared" si="13"/>
        <v>0</v>
      </c>
      <c r="Y27" s="11">
        <f t="shared" si="14"/>
        <v>0</v>
      </c>
      <c r="Z27" s="5"/>
    </row>
    <row r="28" spans="1:26" ht="38.25" x14ac:dyDescent="0.25">
      <c r="A28" s="4">
        <v>18</v>
      </c>
      <c r="B28" s="27" t="s">
        <v>162</v>
      </c>
      <c r="C28" s="29" t="s">
        <v>225</v>
      </c>
      <c r="D28" s="8" t="s">
        <v>62</v>
      </c>
      <c r="E28" s="11">
        <f>'[1]2020 (2)'!$U23</f>
        <v>221.82363366881592</v>
      </c>
      <c r="F28" s="12">
        <f t="shared" si="15"/>
        <v>221.82</v>
      </c>
      <c r="G28" s="12">
        <f t="shared" si="15"/>
        <v>221.82</v>
      </c>
      <c r="H28" s="11">
        <f>('[1]2020 (2)'!$X23)/1000</f>
        <v>221.82</v>
      </c>
      <c r="I28" s="11">
        <f t="shared" si="17"/>
        <v>221.82</v>
      </c>
      <c r="J28" s="11">
        <v>0</v>
      </c>
      <c r="K28" s="11">
        <v>0</v>
      </c>
      <c r="L28" s="11">
        <f>('[1]2020 (2)'!$AA23)/1000</f>
        <v>0</v>
      </c>
      <c r="M28" s="11">
        <f t="shared" si="18"/>
        <v>0</v>
      </c>
      <c r="N28" s="11">
        <f>('[1]2020 (2)'!$Y23)/1000</f>
        <v>0</v>
      </c>
      <c r="O28" s="11">
        <f t="shared" si="8"/>
        <v>0</v>
      </c>
      <c r="P28" s="11">
        <f>('[1]2020 (2)'!$AB23)/1000</f>
        <v>0</v>
      </c>
      <c r="Q28" s="11">
        <f t="shared" si="19"/>
        <v>0</v>
      </c>
      <c r="R28" s="11">
        <f>('[1]2020 (2)'!$AC23)/1000</f>
        <v>0</v>
      </c>
      <c r="S28" s="11">
        <f t="shared" si="20"/>
        <v>0</v>
      </c>
      <c r="T28" s="11">
        <f t="shared" si="1"/>
        <v>221.82</v>
      </c>
      <c r="U28" s="11">
        <f t="shared" si="1"/>
        <v>221.82</v>
      </c>
      <c r="V28" s="11">
        <f t="shared" si="11"/>
        <v>0.99998361910876754</v>
      </c>
      <c r="W28" s="11">
        <f t="shared" si="12"/>
        <v>0.99998361910876754</v>
      </c>
      <c r="X28" s="11">
        <f t="shared" si="13"/>
        <v>3.6336688159224195E-3</v>
      </c>
      <c r="Y28" s="11">
        <f t="shared" si="14"/>
        <v>3.6336688159224195E-3</v>
      </c>
      <c r="Z28" s="5"/>
    </row>
    <row r="29" spans="1:26" ht="23.25" x14ac:dyDescent="0.25">
      <c r="A29" s="4">
        <v>19</v>
      </c>
      <c r="B29" s="27" t="s">
        <v>163</v>
      </c>
      <c r="C29" s="29" t="s">
        <v>226</v>
      </c>
      <c r="D29" s="8" t="s">
        <v>31</v>
      </c>
      <c r="E29" s="11">
        <f>'[1]2020 (2)'!$U24</f>
        <v>530</v>
      </c>
      <c r="F29" s="12">
        <f t="shared" si="15"/>
        <v>530</v>
      </c>
      <c r="G29" s="12">
        <f t="shared" si="15"/>
        <v>530</v>
      </c>
      <c r="H29" s="11">
        <f>('[1]2020 (2)'!$X24)/1000</f>
        <v>530</v>
      </c>
      <c r="I29" s="11">
        <f t="shared" si="17"/>
        <v>530</v>
      </c>
      <c r="J29" s="11">
        <v>0</v>
      </c>
      <c r="K29" s="11">
        <v>0</v>
      </c>
      <c r="L29" s="11">
        <f>('[1]2020 (2)'!$AA24)/1000</f>
        <v>0</v>
      </c>
      <c r="M29" s="11">
        <f t="shared" si="18"/>
        <v>0</v>
      </c>
      <c r="N29" s="11">
        <f>('[1]2020 (2)'!$Y24)/1000</f>
        <v>0</v>
      </c>
      <c r="O29" s="11">
        <f t="shared" si="8"/>
        <v>0</v>
      </c>
      <c r="P29" s="11">
        <f>('[1]2020 (2)'!$AB24)/1000</f>
        <v>0</v>
      </c>
      <c r="Q29" s="11">
        <f t="shared" si="19"/>
        <v>0</v>
      </c>
      <c r="R29" s="11">
        <f>('[1]2020 (2)'!$AC24)/1000</f>
        <v>0</v>
      </c>
      <c r="S29" s="11">
        <f t="shared" si="20"/>
        <v>0</v>
      </c>
      <c r="T29" s="11">
        <f t="shared" si="1"/>
        <v>530</v>
      </c>
      <c r="U29" s="11">
        <f t="shared" si="1"/>
        <v>530</v>
      </c>
      <c r="V29" s="11">
        <f t="shared" si="11"/>
        <v>1</v>
      </c>
      <c r="W29" s="11">
        <f t="shared" si="12"/>
        <v>1</v>
      </c>
      <c r="X29" s="11">
        <f t="shared" si="13"/>
        <v>0</v>
      </c>
      <c r="Y29" s="11">
        <f t="shared" si="14"/>
        <v>0</v>
      </c>
      <c r="Z29" s="5"/>
    </row>
    <row r="30" spans="1:26" ht="23.25" x14ac:dyDescent="0.25">
      <c r="A30" s="4">
        <v>20</v>
      </c>
      <c r="B30" s="27" t="s">
        <v>164</v>
      </c>
      <c r="C30" s="29" t="s">
        <v>227</v>
      </c>
      <c r="D30" s="8" t="s">
        <v>31</v>
      </c>
      <c r="E30" s="11">
        <f>'[1]2020 (2)'!$U25</f>
        <v>563.68902327408102</v>
      </c>
      <c r="F30" s="12">
        <f t="shared" si="15"/>
        <v>163.69</v>
      </c>
      <c r="G30" s="12">
        <f t="shared" si="15"/>
        <v>163.69</v>
      </c>
      <c r="H30" s="11">
        <f>('[1]2020 (2)'!$X25)/1000</f>
        <v>163.69</v>
      </c>
      <c r="I30" s="11">
        <f t="shared" si="17"/>
        <v>163.69</v>
      </c>
      <c r="J30" s="11">
        <v>0</v>
      </c>
      <c r="K30" s="11">
        <v>0</v>
      </c>
      <c r="L30" s="11">
        <f>('[1]2020 (2)'!$AA25)/1000</f>
        <v>280</v>
      </c>
      <c r="M30" s="11">
        <f t="shared" si="18"/>
        <v>280</v>
      </c>
      <c r="N30" s="11">
        <f>('[1]2020 (2)'!$Y25)/1000</f>
        <v>0</v>
      </c>
      <c r="O30" s="11">
        <f t="shared" si="8"/>
        <v>0</v>
      </c>
      <c r="P30" s="11">
        <f>('[1]2020 (2)'!$AB25)/1000</f>
        <v>80</v>
      </c>
      <c r="Q30" s="11">
        <f t="shared" si="19"/>
        <v>80</v>
      </c>
      <c r="R30" s="11">
        <f>('[1]2020 (2)'!$AC25)/1000</f>
        <v>40</v>
      </c>
      <c r="S30" s="11">
        <f t="shared" si="20"/>
        <v>40</v>
      </c>
      <c r="T30" s="11">
        <f t="shared" si="1"/>
        <v>563.69000000000005</v>
      </c>
      <c r="U30" s="11">
        <f t="shared" si="1"/>
        <v>563.69000000000005</v>
      </c>
      <c r="V30" s="11">
        <f t="shared" si="11"/>
        <v>1.000001732738937</v>
      </c>
      <c r="W30" s="11">
        <f t="shared" si="12"/>
        <v>1.000001732738937</v>
      </c>
      <c r="X30" s="11">
        <f t="shared" si="13"/>
        <v>-9.767259190311961E-4</v>
      </c>
      <c r="Y30" s="11">
        <f t="shared" si="14"/>
        <v>-9.767259190311961E-4</v>
      </c>
      <c r="Z30" s="5"/>
    </row>
    <row r="31" spans="1:26" ht="25.5" x14ac:dyDescent="0.25">
      <c r="A31" s="4">
        <v>21</v>
      </c>
      <c r="B31" s="27" t="s">
        <v>165</v>
      </c>
      <c r="C31" s="29" t="s">
        <v>228</v>
      </c>
      <c r="D31" s="8" t="s">
        <v>56</v>
      </c>
      <c r="E31" s="11">
        <f>'[1]2020 (2)'!$U26</f>
        <v>727.37804654816182</v>
      </c>
      <c r="F31" s="12">
        <f t="shared" si="15"/>
        <v>727.38</v>
      </c>
      <c r="G31" s="12">
        <f t="shared" si="15"/>
        <v>727.38</v>
      </c>
      <c r="H31" s="11">
        <f>('[1]2020 (2)'!$X26)/1000</f>
        <v>727.38</v>
      </c>
      <c r="I31" s="11">
        <f t="shared" si="17"/>
        <v>727.38</v>
      </c>
      <c r="J31" s="11">
        <v>0</v>
      </c>
      <c r="K31" s="11">
        <v>0</v>
      </c>
      <c r="L31" s="11">
        <f>('[1]2020 (2)'!$AA26)/1000</f>
        <v>0</v>
      </c>
      <c r="M31" s="11">
        <f t="shared" si="18"/>
        <v>0</v>
      </c>
      <c r="N31" s="11">
        <f>('[1]2020 (2)'!$Y26)/1000</f>
        <v>0</v>
      </c>
      <c r="O31" s="11">
        <f t="shared" si="8"/>
        <v>0</v>
      </c>
      <c r="P31" s="11">
        <f>('[1]2020 (2)'!$AB26)/1000</f>
        <v>0</v>
      </c>
      <c r="Q31" s="11">
        <f t="shared" si="19"/>
        <v>0</v>
      </c>
      <c r="R31" s="11">
        <f>('[1]2020 (2)'!$AC26)/1000</f>
        <v>0</v>
      </c>
      <c r="S31" s="11">
        <f t="shared" si="20"/>
        <v>0</v>
      </c>
      <c r="T31" s="11">
        <f t="shared" si="1"/>
        <v>727.38</v>
      </c>
      <c r="U31" s="11">
        <f t="shared" si="1"/>
        <v>727.38</v>
      </c>
      <c r="V31" s="11">
        <f t="shared" si="11"/>
        <v>1.0000026856073638</v>
      </c>
      <c r="W31" s="11">
        <f t="shared" si="12"/>
        <v>1.0000026856073638</v>
      </c>
      <c r="X31" s="11">
        <f t="shared" si="13"/>
        <v>-1.953451838176079E-3</v>
      </c>
      <c r="Y31" s="11">
        <f t="shared" si="14"/>
        <v>-1.953451838176079E-3</v>
      </c>
      <c r="Z31" s="5"/>
    </row>
    <row r="32" spans="1:26" ht="25.5" x14ac:dyDescent="0.25">
      <c r="A32" s="4">
        <v>22</v>
      </c>
      <c r="B32" s="27" t="s">
        <v>166</v>
      </c>
      <c r="C32" s="29" t="s">
        <v>229</v>
      </c>
      <c r="D32" s="8" t="s">
        <v>58</v>
      </c>
      <c r="E32" s="11">
        <f>'[1]2020 (2)'!$U27</f>
        <v>784.91869769877508</v>
      </c>
      <c r="F32" s="12">
        <f t="shared" si="15"/>
        <v>0</v>
      </c>
      <c r="G32" s="12">
        <f t="shared" si="15"/>
        <v>0</v>
      </c>
      <c r="H32" s="11">
        <f>('[1]2020 (2)'!$X27)/1000</f>
        <v>0</v>
      </c>
      <c r="I32" s="11">
        <f t="shared" si="17"/>
        <v>0</v>
      </c>
      <c r="J32" s="11">
        <v>0</v>
      </c>
      <c r="K32" s="11">
        <v>0</v>
      </c>
      <c r="L32" s="11">
        <f>('[1]2020 (2)'!$AA27)/1000</f>
        <v>549.44399999999996</v>
      </c>
      <c r="M32" s="11">
        <f t="shared" si="18"/>
        <v>549.44399999999996</v>
      </c>
      <c r="N32" s="11">
        <f>('[1]2020 (2)'!$Y27)/1000</f>
        <v>0</v>
      </c>
      <c r="O32" s="11">
        <f t="shared" si="8"/>
        <v>0</v>
      </c>
      <c r="P32" s="11">
        <f>('[1]2020 (2)'!$AB27)/1000</f>
        <v>156.98400000000001</v>
      </c>
      <c r="Q32" s="11">
        <f t="shared" si="19"/>
        <v>156.98400000000001</v>
      </c>
      <c r="R32" s="11">
        <f>('[1]2020 (2)'!$AC27)/1000</f>
        <v>78.492000000000004</v>
      </c>
      <c r="S32" s="11">
        <f t="shared" si="20"/>
        <v>78.492000000000004</v>
      </c>
      <c r="T32" s="11">
        <f t="shared" si="1"/>
        <v>784.92</v>
      </c>
      <c r="U32" s="11">
        <f t="shared" si="1"/>
        <v>784.92</v>
      </c>
      <c r="V32" s="11">
        <f t="shared" si="11"/>
        <v>1.0000016591542904</v>
      </c>
      <c r="W32" s="11">
        <f t="shared" si="12"/>
        <v>1.0000016591542904</v>
      </c>
      <c r="X32" s="11">
        <f t="shared" si="13"/>
        <v>-1.3023012248822852E-3</v>
      </c>
      <c r="Y32" s="11">
        <f t="shared" si="14"/>
        <v>-1.3023012248822852E-3</v>
      </c>
      <c r="Z32" s="5"/>
    </row>
    <row r="33" spans="1:26" ht="25.5" x14ac:dyDescent="0.25">
      <c r="A33" s="4">
        <v>23</v>
      </c>
      <c r="B33" s="27" t="s">
        <v>167</v>
      </c>
      <c r="C33" s="29" t="s">
        <v>230</v>
      </c>
      <c r="D33" s="8" t="s">
        <v>94</v>
      </c>
      <c r="E33" s="11">
        <f>'[1]2020 (2)'!$U28</f>
        <v>792.23369625356099</v>
      </c>
      <c r="F33" s="12">
        <f t="shared" si="15"/>
        <v>0</v>
      </c>
      <c r="G33" s="12">
        <f t="shared" si="15"/>
        <v>0</v>
      </c>
      <c r="H33" s="11">
        <f>('[1]2020 (2)'!$X28)/1000</f>
        <v>0</v>
      </c>
      <c r="I33" s="11">
        <f t="shared" si="17"/>
        <v>0</v>
      </c>
      <c r="J33" s="11">
        <v>0</v>
      </c>
      <c r="K33" s="11">
        <v>0</v>
      </c>
      <c r="L33" s="11">
        <f>('[1]2020 (2)'!$AA28)/1000</f>
        <v>554.56100000000004</v>
      </c>
      <c r="M33" s="11">
        <f t="shared" si="18"/>
        <v>554.56100000000004</v>
      </c>
      <c r="N33" s="11">
        <f>('[1]2020 (2)'!$Y28)/1000</f>
        <v>0</v>
      </c>
      <c r="O33" s="11">
        <f t="shared" si="8"/>
        <v>0</v>
      </c>
      <c r="P33" s="11">
        <f>('[1]2020 (2)'!$AB28)/1000</f>
        <v>158.446</v>
      </c>
      <c r="Q33" s="11">
        <f t="shared" si="19"/>
        <v>158.446</v>
      </c>
      <c r="R33" s="11">
        <f>('[1]2020 (2)'!$AC28)/1000</f>
        <v>79.222999999999999</v>
      </c>
      <c r="S33" s="11">
        <f t="shared" si="20"/>
        <v>79.222999999999999</v>
      </c>
      <c r="T33" s="11">
        <f t="shared" si="1"/>
        <v>792.23</v>
      </c>
      <c r="U33" s="11">
        <f t="shared" si="1"/>
        <v>792.23</v>
      </c>
      <c r="V33" s="11">
        <f t="shared" si="11"/>
        <v>0.99999533438986699</v>
      </c>
      <c r="W33" s="11">
        <f t="shared" si="12"/>
        <v>0.99999533438986699</v>
      </c>
      <c r="X33" s="11">
        <f t="shared" si="13"/>
        <v>3.6962535609745828E-3</v>
      </c>
      <c r="Y33" s="11">
        <f t="shared" si="14"/>
        <v>3.6962535609745828E-3</v>
      </c>
      <c r="Z33" s="5"/>
    </row>
    <row r="34" spans="1:26" ht="25.5" x14ac:dyDescent="0.25">
      <c r="A34" s="4">
        <v>24</v>
      </c>
      <c r="B34" s="27" t="s">
        <v>168</v>
      </c>
      <c r="C34" s="29" t="s">
        <v>231</v>
      </c>
      <c r="D34" s="8" t="s">
        <v>81</v>
      </c>
      <c r="E34" s="11">
        <f>'[1]2020 (2)'!$U29</f>
        <v>800</v>
      </c>
      <c r="F34" s="12">
        <f t="shared" si="15"/>
        <v>429.495</v>
      </c>
      <c r="G34" s="12">
        <f t="shared" si="15"/>
        <v>429.495</v>
      </c>
      <c r="H34" s="11">
        <f>('[1]2020 (2)'!$X29)/1000</f>
        <v>429.495</v>
      </c>
      <c r="I34" s="11">
        <f t="shared" si="17"/>
        <v>429.495</v>
      </c>
      <c r="J34" s="11">
        <v>0</v>
      </c>
      <c r="K34" s="11">
        <v>0</v>
      </c>
      <c r="L34" s="11">
        <f>('[1]2020 (2)'!$AA29)/1000</f>
        <v>259.3535</v>
      </c>
      <c r="M34" s="11">
        <f t="shared" si="18"/>
        <v>259.3535</v>
      </c>
      <c r="N34" s="11">
        <f>('[1]2020 (2)'!$Y29)/1000</f>
        <v>0</v>
      </c>
      <c r="O34" s="11">
        <f t="shared" si="8"/>
        <v>0</v>
      </c>
      <c r="P34" s="11">
        <f>('[1]2020 (2)'!$AB29)/1000</f>
        <v>74.100999999999999</v>
      </c>
      <c r="Q34" s="11">
        <f t="shared" si="19"/>
        <v>74.100999999999999</v>
      </c>
      <c r="R34" s="11">
        <f>('[1]2020 (2)'!$AC29)/1000</f>
        <v>37.0505</v>
      </c>
      <c r="S34" s="11">
        <f t="shared" si="20"/>
        <v>37.0505</v>
      </c>
      <c r="T34" s="11">
        <f t="shared" si="1"/>
        <v>800</v>
      </c>
      <c r="U34" s="11">
        <f t="shared" si="1"/>
        <v>800</v>
      </c>
      <c r="V34" s="11">
        <f t="shared" si="11"/>
        <v>1</v>
      </c>
      <c r="W34" s="11">
        <f t="shared" si="12"/>
        <v>1</v>
      </c>
      <c r="X34" s="11">
        <f t="shared" si="13"/>
        <v>0</v>
      </c>
      <c r="Y34" s="11">
        <f t="shared" si="14"/>
        <v>0</v>
      </c>
      <c r="Z34" s="5"/>
    </row>
    <row r="35" spans="1:26" ht="25.5" x14ac:dyDescent="0.25">
      <c r="A35" s="4">
        <v>25</v>
      </c>
      <c r="B35" s="27" t="s">
        <v>169</v>
      </c>
      <c r="C35" s="29" t="s">
        <v>232</v>
      </c>
      <c r="D35" s="8" t="s">
        <v>93</v>
      </c>
      <c r="E35" s="11">
        <f>'[1]2020 (2)'!$U30</f>
        <v>800</v>
      </c>
      <c r="F35" s="12">
        <f t="shared" si="15"/>
        <v>0</v>
      </c>
      <c r="G35" s="12">
        <f t="shared" si="15"/>
        <v>0</v>
      </c>
      <c r="H35" s="11">
        <f>('[1]2020 (2)'!$X30)/1000</f>
        <v>0</v>
      </c>
      <c r="I35" s="11">
        <f t="shared" si="17"/>
        <v>0</v>
      </c>
      <c r="J35" s="11">
        <v>0</v>
      </c>
      <c r="K35" s="11">
        <v>0</v>
      </c>
      <c r="L35" s="11">
        <f>('[1]2020 (2)'!$AA30)/1000</f>
        <v>337.95439999999996</v>
      </c>
      <c r="M35" s="11">
        <f t="shared" si="18"/>
        <v>337.95439999999996</v>
      </c>
      <c r="N35" s="11">
        <f>('[1]2020 (2)'!$Y30)/1000</f>
        <v>317.20800000000003</v>
      </c>
      <c r="O35" s="11">
        <f t="shared" si="8"/>
        <v>317.20800000000003</v>
      </c>
      <c r="P35" s="11">
        <f>('[1]2020 (2)'!$AB30)/1000</f>
        <v>96.558400000000006</v>
      </c>
      <c r="Q35" s="11">
        <f t="shared" si="19"/>
        <v>96.558400000000006</v>
      </c>
      <c r="R35" s="11">
        <f>('[1]2020 (2)'!$AC30)/1000</f>
        <v>48.279200000000003</v>
      </c>
      <c r="S35" s="11">
        <f t="shared" si="20"/>
        <v>48.279200000000003</v>
      </c>
      <c r="T35" s="11">
        <f t="shared" si="1"/>
        <v>800</v>
      </c>
      <c r="U35" s="11">
        <f t="shared" si="1"/>
        <v>800</v>
      </c>
      <c r="V35" s="11">
        <f t="shared" si="11"/>
        <v>1</v>
      </c>
      <c r="W35" s="11">
        <f t="shared" si="12"/>
        <v>1</v>
      </c>
      <c r="X35" s="11">
        <f t="shared" si="13"/>
        <v>0</v>
      </c>
      <c r="Y35" s="11">
        <f t="shared" si="14"/>
        <v>0</v>
      </c>
      <c r="Z35" s="5"/>
    </row>
    <row r="36" spans="1:26" ht="23.25" x14ac:dyDescent="0.25">
      <c r="A36" s="4">
        <v>26</v>
      </c>
      <c r="B36" s="27" t="s">
        <v>170</v>
      </c>
      <c r="C36" s="29" t="s">
        <v>233</v>
      </c>
      <c r="D36" s="8" t="s">
        <v>31</v>
      </c>
      <c r="E36" s="11">
        <f>'[1]2020 (2)'!$U31</f>
        <v>853.1</v>
      </c>
      <c r="F36" s="12">
        <f t="shared" si="15"/>
        <v>853.1</v>
      </c>
      <c r="G36" s="12">
        <f t="shared" si="15"/>
        <v>853.1</v>
      </c>
      <c r="H36" s="11">
        <f>('[1]2020 (2)'!$X31)/1000</f>
        <v>853.1</v>
      </c>
      <c r="I36" s="11">
        <f t="shared" si="17"/>
        <v>853.1</v>
      </c>
      <c r="J36" s="11">
        <v>0</v>
      </c>
      <c r="K36" s="11">
        <v>0</v>
      </c>
      <c r="L36" s="11">
        <f>('[1]2020 (2)'!$AA31)/1000</f>
        <v>0</v>
      </c>
      <c r="M36" s="11">
        <f t="shared" si="18"/>
        <v>0</v>
      </c>
      <c r="N36" s="11">
        <f>('[1]2020 (2)'!$Y31)/1000</f>
        <v>0</v>
      </c>
      <c r="O36" s="11">
        <f t="shared" si="8"/>
        <v>0</v>
      </c>
      <c r="P36" s="11">
        <f>('[1]2020 (2)'!$AB31)/1000</f>
        <v>0</v>
      </c>
      <c r="Q36" s="11">
        <f t="shared" si="19"/>
        <v>0</v>
      </c>
      <c r="R36" s="11">
        <f>('[1]2020 (2)'!$AC31)/1000</f>
        <v>0</v>
      </c>
      <c r="S36" s="11">
        <f t="shared" si="20"/>
        <v>0</v>
      </c>
      <c r="T36" s="11">
        <f t="shared" si="1"/>
        <v>853.1</v>
      </c>
      <c r="U36" s="11">
        <f t="shared" si="1"/>
        <v>853.1</v>
      </c>
      <c r="V36" s="11">
        <f t="shared" si="11"/>
        <v>1</v>
      </c>
      <c r="W36" s="11">
        <f t="shared" si="12"/>
        <v>1</v>
      </c>
      <c r="X36" s="11">
        <f t="shared" si="13"/>
        <v>0</v>
      </c>
      <c r="Y36" s="11">
        <f t="shared" si="14"/>
        <v>0</v>
      </c>
      <c r="Z36" s="5"/>
    </row>
    <row r="37" spans="1:26" ht="25.5" x14ac:dyDescent="0.25">
      <c r="A37" s="4">
        <v>27</v>
      </c>
      <c r="B37" s="27" t="s">
        <v>171</v>
      </c>
      <c r="C37" s="29" t="s">
        <v>234</v>
      </c>
      <c r="D37" s="8" t="s">
        <v>44</v>
      </c>
      <c r="E37" s="11">
        <f>'[1]2020 (2)'!$U32</f>
        <v>866.72448200055806</v>
      </c>
      <c r="F37" s="12">
        <f t="shared" si="15"/>
        <v>866.72</v>
      </c>
      <c r="G37" s="12">
        <f t="shared" si="15"/>
        <v>866.72</v>
      </c>
      <c r="H37" s="11">
        <f>('[1]2020 (2)'!$X32)/1000</f>
        <v>866.72</v>
      </c>
      <c r="I37" s="11">
        <f t="shared" si="17"/>
        <v>866.72</v>
      </c>
      <c r="J37" s="11">
        <v>0</v>
      </c>
      <c r="K37" s="11">
        <v>0</v>
      </c>
      <c r="L37" s="11">
        <f>('[1]2020 (2)'!$AA32)/1000</f>
        <v>0</v>
      </c>
      <c r="M37" s="11">
        <f t="shared" si="18"/>
        <v>0</v>
      </c>
      <c r="N37" s="11">
        <f>('[1]2020 (2)'!$Y32)/1000</f>
        <v>0</v>
      </c>
      <c r="O37" s="11">
        <f t="shared" si="8"/>
        <v>0</v>
      </c>
      <c r="P37" s="11">
        <f>('[1]2020 (2)'!$AB32)/1000</f>
        <v>0</v>
      </c>
      <c r="Q37" s="11">
        <f t="shared" si="19"/>
        <v>0</v>
      </c>
      <c r="R37" s="11">
        <f>('[1]2020 (2)'!$AC32)/1000</f>
        <v>0</v>
      </c>
      <c r="S37" s="11">
        <f t="shared" si="20"/>
        <v>0</v>
      </c>
      <c r="T37" s="11">
        <f t="shared" si="1"/>
        <v>866.72</v>
      </c>
      <c r="U37" s="11">
        <f t="shared" si="1"/>
        <v>866.72</v>
      </c>
      <c r="V37" s="11">
        <f t="shared" si="11"/>
        <v>0.99999482880586499</v>
      </c>
      <c r="W37" s="11">
        <f t="shared" si="12"/>
        <v>0.99999482880586499</v>
      </c>
      <c r="X37" s="11">
        <f t="shared" si="13"/>
        <v>4.4820005580277211E-3</v>
      </c>
      <c r="Y37" s="11">
        <f t="shared" si="14"/>
        <v>4.4820005580277211E-3</v>
      </c>
      <c r="Z37" s="5"/>
    </row>
    <row r="38" spans="1:26" ht="25.5" x14ac:dyDescent="0.25">
      <c r="A38" s="4">
        <v>28</v>
      </c>
      <c r="B38" s="27" t="s">
        <v>172</v>
      </c>
      <c r="C38" s="29" t="s">
        <v>235</v>
      </c>
      <c r="D38" s="8" t="s">
        <v>79</v>
      </c>
      <c r="E38" s="11">
        <f>'[1]2020 (2)'!$U33</f>
        <v>900</v>
      </c>
      <c r="F38" s="12">
        <f t="shared" si="15"/>
        <v>900</v>
      </c>
      <c r="G38" s="12">
        <f t="shared" si="15"/>
        <v>900</v>
      </c>
      <c r="H38" s="11">
        <f>('[1]2020 (2)'!$X33)/1000</f>
        <v>900</v>
      </c>
      <c r="I38" s="11">
        <f t="shared" si="17"/>
        <v>900</v>
      </c>
      <c r="J38" s="11">
        <v>0</v>
      </c>
      <c r="K38" s="11">
        <v>0</v>
      </c>
      <c r="L38" s="11">
        <f>('[1]2020 (2)'!$AA33)/1000</f>
        <v>0</v>
      </c>
      <c r="M38" s="11">
        <f t="shared" si="18"/>
        <v>0</v>
      </c>
      <c r="N38" s="11">
        <f>('[1]2020 (2)'!$Y33)/1000</f>
        <v>0</v>
      </c>
      <c r="O38" s="11">
        <f t="shared" si="8"/>
        <v>0</v>
      </c>
      <c r="P38" s="11">
        <f>('[1]2020 (2)'!$AB33)/1000</f>
        <v>0</v>
      </c>
      <c r="Q38" s="11">
        <f t="shared" si="19"/>
        <v>0</v>
      </c>
      <c r="R38" s="11">
        <f>('[1]2020 (2)'!$AC33)/1000</f>
        <v>0</v>
      </c>
      <c r="S38" s="11">
        <f t="shared" si="20"/>
        <v>0</v>
      </c>
      <c r="T38" s="11">
        <f t="shared" si="1"/>
        <v>900</v>
      </c>
      <c r="U38" s="11">
        <f t="shared" si="1"/>
        <v>900</v>
      </c>
      <c r="V38" s="11">
        <f t="shared" si="11"/>
        <v>1</v>
      </c>
      <c r="W38" s="11">
        <f t="shared" si="12"/>
        <v>1</v>
      </c>
      <c r="X38" s="11">
        <f t="shared" si="13"/>
        <v>0</v>
      </c>
      <c r="Y38" s="11">
        <f t="shared" si="14"/>
        <v>0</v>
      </c>
      <c r="Z38" s="5"/>
    </row>
    <row r="39" spans="1:26" ht="25.5" x14ac:dyDescent="0.25">
      <c r="A39" s="4">
        <v>29</v>
      </c>
      <c r="B39" s="27" t="s">
        <v>173</v>
      </c>
      <c r="C39" s="29" t="s">
        <v>236</v>
      </c>
      <c r="D39" s="8" t="s">
        <v>75</v>
      </c>
      <c r="E39" s="11">
        <f>'[1]2020 (2)'!$U34</f>
        <v>1072.8536558577939</v>
      </c>
      <c r="F39" s="12">
        <f t="shared" si="15"/>
        <v>572.85</v>
      </c>
      <c r="G39" s="12">
        <f t="shared" si="15"/>
        <v>572.85</v>
      </c>
      <c r="H39" s="11">
        <f>('[1]2020 (2)'!$X34)/1000</f>
        <v>572.85</v>
      </c>
      <c r="I39" s="11">
        <f t="shared" si="17"/>
        <v>572.85</v>
      </c>
      <c r="J39" s="11">
        <v>0</v>
      </c>
      <c r="K39" s="11">
        <v>0</v>
      </c>
      <c r="L39" s="11">
        <f>('[1]2020 (2)'!$AA34)/1000</f>
        <v>350</v>
      </c>
      <c r="M39" s="11">
        <f t="shared" si="18"/>
        <v>350</v>
      </c>
      <c r="N39" s="11">
        <f>('[1]2020 (2)'!$Y34)/1000</f>
        <v>0</v>
      </c>
      <c r="O39" s="11">
        <f t="shared" si="8"/>
        <v>0</v>
      </c>
      <c r="P39" s="11">
        <f>('[1]2020 (2)'!$AB34)/1000</f>
        <v>100</v>
      </c>
      <c r="Q39" s="11">
        <f t="shared" si="19"/>
        <v>100</v>
      </c>
      <c r="R39" s="11">
        <f>('[1]2020 (2)'!$AC34)/1000</f>
        <v>50</v>
      </c>
      <c r="S39" s="11">
        <f t="shared" si="20"/>
        <v>50</v>
      </c>
      <c r="T39" s="11">
        <f t="shared" si="1"/>
        <v>1072.8499999999999</v>
      </c>
      <c r="U39" s="11">
        <f t="shared" si="1"/>
        <v>1072.8499999999999</v>
      </c>
      <c r="V39" s="11">
        <f t="shared" si="11"/>
        <v>0.99999659239843752</v>
      </c>
      <c r="W39" s="11">
        <f t="shared" si="12"/>
        <v>0.99999659239843752</v>
      </c>
      <c r="X39" s="11">
        <f t="shared" si="13"/>
        <v>3.6558577940013492E-3</v>
      </c>
      <c r="Y39" s="11">
        <f t="shared" si="14"/>
        <v>3.6558577940013492E-3</v>
      </c>
      <c r="Z39" s="5"/>
    </row>
    <row r="40" spans="1:26" ht="23.25" x14ac:dyDescent="0.25">
      <c r="A40" s="4">
        <v>30</v>
      </c>
      <c r="B40" s="27" t="s">
        <v>174</v>
      </c>
      <c r="C40" s="29" t="s">
        <v>237</v>
      </c>
      <c r="D40" s="8" t="s">
        <v>48</v>
      </c>
      <c r="E40" s="11">
        <f>'[1]2020 (2)'!$U35</f>
        <v>1100</v>
      </c>
      <c r="F40" s="12">
        <f t="shared" si="15"/>
        <v>1100</v>
      </c>
      <c r="G40" s="12">
        <f t="shared" si="15"/>
        <v>1100</v>
      </c>
      <c r="H40" s="11">
        <f>('[1]2020 (2)'!$X35)/1000</f>
        <v>1100</v>
      </c>
      <c r="I40" s="11">
        <f t="shared" si="17"/>
        <v>1100</v>
      </c>
      <c r="J40" s="11">
        <v>0</v>
      </c>
      <c r="K40" s="11">
        <v>0</v>
      </c>
      <c r="L40" s="11">
        <f>('[1]2020 (2)'!$AA35)/1000</f>
        <v>0</v>
      </c>
      <c r="M40" s="11">
        <f t="shared" si="18"/>
        <v>0</v>
      </c>
      <c r="N40" s="11">
        <f>('[1]2020 (2)'!$Y35)/1000</f>
        <v>0</v>
      </c>
      <c r="O40" s="11">
        <f t="shared" si="8"/>
        <v>0</v>
      </c>
      <c r="P40" s="11">
        <f>('[1]2020 (2)'!$AB35)/1000</f>
        <v>0</v>
      </c>
      <c r="Q40" s="11">
        <f t="shared" si="19"/>
        <v>0</v>
      </c>
      <c r="R40" s="11">
        <f>('[1]2020 (2)'!$AC35)/1000</f>
        <v>0</v>
      </c>
      <c r="S40" s="11">
        <f t="shared" si="20"/>
        <v>0</v>
      </c>
      <c r="T40" s="11">
        <f t="shared" si="1"/>
        <v>1100</v>
      </c>
      <c r="U40" s="11">
        <f t="shared" si="1"/>
        <v>1100</v>
      </c>
      <c r="V40" s="11">
        <f t="shared" si="11"/>
        <v>1</v>
      </c>
      <c r="W40" s="11">
        <f t="shared" si="12"/>
        <v>1</v>
      </c>
      <c r="X40" s="11">
        <f t="shared" si="13"/>
        <v>0</v>
      </c>
      <c r="Y40" s="11">
        <f t="shared" si="14"/>
        <v>0</v>
      </c>
      <c r="Z40" s="5"/>
    </row>
    <row r="41" spans="1:26" ht="25.5" x14ac:dyDescent="0.25">
      <c r="A41" s="4">
        <v>31</v>
      </c>
      <c r="B41" s="27" t="s">
        <v>175</v>
      </c>
      <c r="C41" s="29" t="s">
        <v>238</v>
      </c>
      <c r="D41" s="8" t="s">
        <v>61</v>
      </c>
      <c r="E41" s="11">
        <f>'[1]2020 (2)'!$U36</f>
        <v>1163.8048744770588</v>
      </c>
      <c r="F41" s="12">
        <f t="shared" si="15"/>
        <v>1163.8</v>
      </c>
      <c r="G41" s="12">
        <f t="shared" si="15"/>
        <v>1163.8</v>
      </c>
      <c r="H41" s="11">
        <f>('[1]2020 (2)'!$X36)/1000</f>
        <v>1163.8</v>
      </c>
      <c r="I41" s="11">
        <f t="shared" si="17"/>
        <v>1163.8</v>
      </c>
      <c r="J41" s="11">
        <v>0</v>
      </c>
      <c r="K41" s="11">
        <v>0</v>
      </c>
      <c r="L41" s="11">
        <f>('[1]2020 (2)'!$AA36)/1000</f>
        <v>0</v>
      </c>
      <c r="M41" s="11">
        <f t="shared" si="18"/>
        <v>0</v>
      </c>
      <c r="N41" s="11">
        <f>('[1]2020 (2)'!$Y36)/1000</f>
        <v>0</v>
      </c>
      <c r="O41" s="11">
        <f t="shared" si="8"/>
        <v>0</v>
      </c>
      <c r="P41" s="11">
        <f>('[1]2020 (2)'!$AB36)/1000</f>
        <v>0</v>
      </c>
      <c r="Q41" s="11">
        <f t="shared" si="19"/>
        <v>0</v>
      </c>
      <c r="R41" s="11">
        <f>('[1]2020 (2)'!$AC36)/1000</f>
        <v>0</v>
      </c>
      <c r="S41" s="11">
        <f t="shared" si="20"/>
        <v>0</v>
      </c>
      <c r="T41" s="11">
        <f t="shared" si="1"/>
        <v>1163.8</v>
      </c>
      <c r="U41" s="11">
        <f t="shared" si="1"/>
        <v>1163.8</v>
      </c>
      <c r="V41" s="11">
        <f t="shared" si="11"/>
        <v>0.99999581160281614</v>
      </c>
      <c r="W41" s="11">
        <f t="shared" si="12"/>
        <v>0.99999581160281614</v>
      </c>
      <c r="X41" s="11">
        <f t="shared" si="13"/>
        <v>4.8744770588200481E-3</v>
      </c>
      <c r="Y41" s="11">
        <f t="shared" si="14"/>
        <v>4.8744770588200481E-3</v>
      </c>
      <c r="Z41" s="5"/>
    </row>
    <row r="42" spans="1:26" ht="25.5" x14ac:dyDescent="0.25">
      <c r="A42" s="4">
        <v>32</v>
      </c>
      <c r="B42" s="27" t="s">
        <v>176</v>
      </c>
      <c r="C42" s="29" t="s">
        <v>239</v>
      </c>
      <c r="D42" s="8" t="s">
        <v>80</v>
      </c>
      <c r="E42" s="11">
        <f>'[1]2020 (2)'!$U37</f>
        <v>1212.2967442469362</v>
      </c>
      <c r="F42" s="12">
        <f t="shared" si="15"/>
        <v>1000</v>
      </c>
      <c r="G42" s="12">
        <f t="shared" si="15"/>
        <v>1000</v>
      </c>
      <c r="H42" s="11">
        <f>('[1]2020 (2)'!$X37)/1000</f>
        <v>1000</v>
      </c>
      <c r="I42" s="11">
        <f t="shared" si="17"/>
        <v>1000</v>
      </c>
      <c r="J42" s="11">
        <v>0</v>
      </c>
      <c r="K42" s="11">
        <v>0</v>
      </c>
      <c r="L42" s="11">
        <f>('[1]2020 (2)'!$AA37)/1000</f>
        <v>0</v>
      </c>
      <c r="M42" s="11">
        <f t="shared" si="18"/>
        <v>0</v>
      </c>
      <c r="N42" s="11">
        <f>('[1]2020 (2)'!$Y37)/1000</f>
        <v>212.3</v>
      </c>
      <c r="O42" s="11">
        <f t="shared" si="8"/>
        <v>212.3</v>
      </c>
      <c r="P42" s="11">
        <f>('[1]2020 (2)'!$AB37)/1000</f>
        <v>0</v>
      </c>
      <c r="Q42" s="11">
        <f t="shared" si="19"/>
        <v>0</v>
      </c>
      <c r="R42" s="11">
        <f>('[1]2020 (2)'!$AC37)/1000</f>
        <v>0</v>
      </c>
      <c r="S42" s="11">
        <f t="shared" si="20"/>
        <v>0</v>
      </c>
      <c r="T42" s="11">
        <f t="shared" ref="T42:U73" si="21">F42+L42+N42+P42+R42</f>
        <v>1212.3</v>
      </c>
      <c r="U42" s="11">
        <f t="shared" si="21"/>
        <v>1212.3</v>
      </c>
      <c r="V42" s="11">
        <f t="shared" si="11"/>
        <v>1.0000026856073641</v>
      </c>
      <c r="W42" s="11">
        <f t="shared" si="12"/>
        <v>1.0000026856073641</v>
      </c>
      <c r="X42" s="11">
        <f t="shared" si="13"/>
        <v>-3.2557530637404852E-3</v>
      </c>
      <c r="Y42" s="11">
        <f t="shared" si="14"/>
        <v>-3.2557530637404852E-3</v>
      </c>
      <c r="Z42" s="5"/>
    </row>
    <row r="43" spans="1:26" ht="25.5" x14ac:dyDescent="0.25">
      <c r="A43" s="4">
        <v>33</v>
      </c>
      <c r="B43" s="27" t="s">
        <v>177</v>
      </c>
      <c r="C43" s="29" t="s">
        <v>240</v>
      </c>
      <c r="D43" s="8" t="s">
        <v>241</v>
      </c>
      <c r="E43" s="11">
        <f>'[1]2020 (2)'!$U38</f>
        <v>1355.4617159620341</v>
      </c>
      <c r="F43" s="12">
        <f t="shared" si="15"/>
        <v>156.24</v>
      </c>
      <c r="G43" s="12">
        <f t="shared" si="15"/>
        <v>156.24</v>
      </c>
      <c r="H43" s="11">
        <f>('[1]2020 (2)'!$X38)/1000</f>
        <v>156.24</v>
      </c>
      <c r="I43" s="11">
        <f t="shared" si="17"/>
        <v>156.24</v>
      </c>
      <c r="J43" s="11">
        <v>0</v>
      </c>
      <c r="K43" s="11">
        <v>0</v>
      </c>
      <c r="L43" s="11">
        <f>('[1]2020 (2)'!$AA38)/1000</f>
        <v>839.45399999999995</v>
      </c>
      <c r="M43" s="11">
        <f t="shared" si="18"/>
        <v>839.45399999999995</v>
      </c>
      <c r="N43" s="11">
        <f>('[1]2020 (2)'!$Y38)/1000</f>
        <v>0</v>
      </c>
      <c r="O43" s="11">
        <f t="shared" si="8"/>
        <v>0</v>
      </c>
      <c r="P43" s="11">
        <f>('[1]2020 (2)'!$AB38)/1000</f>
        <v>239.84399999999999</v>
      </c>
      <c r="Q43" s="11">
        <f t="shared" si="19"/>
        <v>239.84399999999999</v>
      </c>
      <c r="R43" s="11">
        <f>('[1]2020 (2)'!$AC38)/1000</f>
        <v>119.922</v>
      </c>
      <c r="S43" s="11">
        <f t="shared" si="20"/>
        <v>119.922</v>
      </c>
      <c r="T43" s="11">
        <f t="shared" si="21"/>
        <v>1355.46</v>
      </c>
      <c r="U43" s="11">
        <f t="shared" si="21"/>
        <v>1355.46</v>
      </c>
      <c r="V43" s="11">
        <f t="shared" si="11"/>
        <v>0.99999873403873096</v>
      </c>
      <c r="W43" s="11">
        <f t="shared" si="12"/>
        <v>0.99999873403873096</v>
      </c>
      <c r="X43" s="11">
        <f t="shared" si="13"/>
        <v>1.7159620340407855E-3</v>
      </c>
      <c r="Y43" s="11">
        <f t="shared" si="14"/>
        <v>1.7159620340407855E-3</v>
      </c>
      <c r="Z43" s="5"/>
    </row>
    <row r="44" spans="1:26" ht="23.25" x14ac:dyDescent="0.25">
      <c r="A44" s="4">
        <v>34</v>
      </c>
      <c r="B44" s="27" t="s">
        <v>178</v>
      </c>
      <c r="C44" s="29" t="s">
        <v>242</v>
      </c>
      <c r="D44" s="8" t="s">
        <v>105</v>
      </c>
      <c r="E44" s="11">
        <f>'[1]2020 (2)'!$U39</f>
        <v>1366.39905718863</v>
      </c>
      <c r="F44" s="12">
        <f t="shared" si="15"/>
        <v>1316.4</v>
      </c>
      <c r="G44" s="12">
        <f t="shared" si="15"/>
        <v>1316.4</v>
      </c>
      <c r="H44" s="11">
        <f>('[1]2020 (2)'!$X39)/1000</f>
        <v>1316.4</v>
      </c>
      <c r="I44" s="11">
        <f t="shared" si="17"/>
        <v>1316.4</v>
      </c>
      <c r="J44" s="11">
        <v>0</v>
      </c>
      <c r="K44" s="11">
        <v>0</v>
      </c>
      <c r="L44" s="11">
        <f>('[1]2020 (2)'!$AA39)/1000</f>
        <v>35</v>
      </c>
      <c r="M44" s="11">
        <f t="shared" si="18"/>
        <v>35</v>
      </c>
      <c r="N44" s="11">
        <f>('[1]2020 (2)'!$Y39)/1000</f>
        <v>0</v>
      </c>
      <c r="O44" s="11">
        <f t="shared" si="8"/>
        <v>0</v>
      </c>
      <c r="P44" s="11">
        <f>('[1]2020 (2)'!$AB39)/1000</f>
        <v>10</v>
      </c>
      <c r="Q44" s="11">
        <f t="shared" si="19"/>
        <v>10</v>
      </c>
      <c r="R44" s="11">
        <f>('[1]2020 (2)'!$AC39)/1000</f>
        <v>5</v>
      </c>
      <c r="S44" s="11">
        <f t="shared" si="20"/>
        <v>5</v>
      </c>
      <c r="T44" s="11">
        <f t="shared" si="21"/>
        <v>1366.4</v>
      </c>
      <c r="U44" s="11">
        <f t="shared" si="21"/>
        <v>1366.4</v>
      </c>
      <c r="V44" s="11">
        <f t="shared" si="11"/>
        <v>1.0000006899970877</v>
      </c>
      <c r="W44" s="11">
        <f t="shared" si="12"/>
        <v>1.0000006899970877</v>
      </c>
      <c r="X44" s="11">
        <f t="shared" si="13"/>
        <v>-9.4281137012330873E-4</v>
      </c>
      <c r="Y44" s="11">
        <f t="shared" si="14"/>
        <v>-9.4281137012330873E-4</v>
      </c>
      <c r="Z44" s="5"/>
    </row>
    <row r="45" spans="1:26" ht="25.5" x14ac:dyDescent="0.25">
      <c r="A45" s="4">
        <v>35</v>
      </c>
      <c r="B45" s="27" t="s">
        <v>179</v>
      </c>
      <c r="C45" s="29" t="s">
        <v>243</v>
      </c>
      <c r="D45" s="8" t="s">
        <v>38</v>
      </c>
      <c r="E45" s="11">
        <f>'[1]2020 (2)'!$U40</f>
        <v>1595.7562997895488</v>
      </c>
      <c r="F45" s="12">
        <f t="shared" si="15"/>
        <v>1166.4000000000001</v>
      </c>
      <c r="G45" s="12">
        <f t="shared" si="15"/>
        <v>1166.4000000000001</v>
      </c>
      <c r="H45" s="11">
        <f>('[1]2020 (2)'!$X40)/1000</f>
        <v>1166.4000000000001</v>
      </c>
      <c r="I45" s="11">
        <f t="shared" si="17"/>
        <v>1166.4000000000001</v>
      </c>
      <c r="J45" s="11">
        <v>0</v>
      </c>
      <c r="K45" s="11">
        <v>0</v>
      </c>
      <c r="L45" s="11">
        <f>('[1]2020 (2)'!$AA40)/1000</f>
        <v>300.55200000000002</v>
      </c>
      <c r="M45" s="11">
        <f t="shared" si="18"/>
        <v>300.55200000000002</v>
      </c>
      <c r="N45" s="11">
        <f>('[1]2020 (2)'!$Y40)/1000</f>
        <v>0</v>
      </c>
      <c r="O45" s="11">
        <f t="shared" si="8"/>
        <v>0</v>
      </c>
      <c r="P45" s="11">
        <f>('[1]2020 (2)'!$AB40)/1000</f>
        <v>85.872</v>
      </c>
      <c r="Q45" s="11">
        <f t="shared" si="19"/>
        <v>85.872</v>
      </c>
      <c r="R45" s="11">
        <f>('[1]2020 (2)'!$AC40)/1000</f>
        <v>42.936</v>
      </c>
      <c r="S45" s="11">
        <f t="shared" si="20"/>
        <v>42.936</v>
      </c>
      <c r="T45" s="11">
        <f t="shared" si="21"/>
        <v>1595.7600000000002</v>
      </c>
      <c r="U45" s="11">
        <f t="shared" si="21"/>
        <v>1595.7600000000002</v>
      </c>
      <c r="V45" s="11">
        <f t="shared" si="11"/>
        <v>1.000002318781666</v>
      </c>
      <c r="W45" s="11">
        <f t="shared" si="12"/>
        <v>1.000002318781666</v>
      </c>
      <c r="X45" s="11">
        <f t="shared" si="13"/>
        <v>-3.7002104513703671E-3</v>
      </c>
      <c r="Y45" s="11">
        <f t="shared" si="14"/>
        <v>-3.7002104513703671E-3</v>
      </c>
      <c r="Z45" s="5"/>
    </row>
    <row r="46" spans="1:26" ht="25.5" x14ac:dyDescent="0.25">
      <c r="A46" s="4">
        <v>36</v>
      </c>
      <c r="B46" s="27" t="s">
        <v>180</v>
      </c>
      <c r="C46" s="29" t="s">
        <v>244</v>
      </c>
      <c r="D46" s="8" t="s">
        <v>30</v>
      </c>
      <c r="E46" s="11">
        <f>'[1]2020 (2)'!$U41</f>
        <v>1628.3113165595601</v>
      </c>
      <c r="F46" s="12">
        <f t="shared" si="15"/>
        <v>0</v>
      </c>
      <c r="G46" s="12">
        <f t="shared" si="15"/>
        <v>0</v>
      </c>
      <c r="H46" s="11">
        <f>('[1]2020 (2)'!$X41)/1000</f>
        <v>0</v>
      </c>
      <c r="I46" s="11">
        <f t="shared" si="17"/>
        <v>0</v>
      </c>
      <c r="J46" s="11">
        <v>0</v>
      </c>
      <c r="K46" s="11">
        <v>0</v>
      </c>
      <c r="L46" s="11">
        <f>('[1]2020 (2)'!$AA41)/1000</f>
        <v>1139.817</v>
      </c>
      <c r="M46" s="11">
        <f t="shared" si="18"/>
        <v>1139.817</v>
      </c>
      <c r="N46" s="11">
        <f>('[1]2020 (2)'!$Y41)/1000</f>
        <v>0</v>
      </c>
      <c r="O46" s="11">
        <f t="shared" si="8"/>
        <v>0</v>
      </c>
      <c r="P46" s="11">
        <f>('[1]2020 (2)'!$AB41)/1000</f>
        <v>325.66199999999998</v>
      </c>
      <c r="Q46" s="11">
        <f t="shared" si="19"/>
        <v>325.66199999999998</v>
      </c>
      <c r="R46" s="11">
        <f>('[1]2020 (2)'!$AC41)/1000</f>
        <v>162.83099999999999</v>
      </c>
      <c r="S46" s="11">
        <f t="shared" si="20"/>
        <v>162.83099999999999</v>
      </c>
      <c r="T46" s="11">
        <f t="shared" si="21"/>
        <v>1628.31</v>
      </c>
      <c r="U46" s="11">
        <f t="shared" si="21"/>
        <v>1628.31</v>
      </c>
      <c r="V46" s="11">
        <f t="shared" si="11"/>
        <v>0.99999919145709626</v>
      </c>
      <c r="W46" s="11">
        <f t="shared" si="12"/>
        <v>0.99999919145709626</v>
      </c>
      <c r="X46" s="11">
        <f t="shared" si="13"/>
        <v>1.3165595601094537E-3</v>
      </c>
      <c r="Y46" s="11">
        <f t="shared" si="14"/>
        <v>1.3165595601094537E-3</v>
      </c>
      <c r="Z46" s="5"/>
    </row>
    <row r="47" spans="1:26" ht="25.5" x14ac:dyDescent="0.25">
      <c r="A47" s="4">
        <v>37</v>
      </c>
      <c r="B47" s="27" t="s">
        <v>181</v>
      </c>
      <c r="C47" s="29" t="s">
        <v>245</v>
      </c>
      <c r="D47" s="8" t="s">
        <v>241</v>
      </c>
      <c r="E47" s="11">
        <f>'[1]2020 (2)'!$U42</f>
        <v>1800</v>
      </c>
      <c r="F47" s="12">
        <f t="shared" si="15"/>
        <v>1250</v>
      </c>
      <c r="G47" s="12">
        <f t="shared" si="15"/>
        <v>1250</v>
      </c>
      <c r="H47" s="11">
        <f>('[1]2020 (2)'!$X42)/1000</f>
        <v>1250</v>
      </c>
      <c r="I47" s="11">
        <f t="shared" si="17"/>
        <v>1250</v>
      </c>
      <c r="J47" s="11">
        <v>0</v>
      </c>
      <c r="K47" s="11">
        <v>0</v>
      </c>
      <c r="L47" s="11">
        <f>('[1]2020 (2)'!$AA42)/1000</f>
        <v>385</v>
      </c>
      <c r="M47" s="11">
        <f t="shared" si="18"/>
        <v>385</v>
      </c>
      <c r="N47" s="11">
        <f>('[1]2020 (2)'!$Y42)/1000</f>
        <v>0</v>
      </c>
      <c r="O47" s="11">
        <f t="shared" si="8"/>
        <v>0</v>
      </c>
      <c r="P47" s="11">
        <f>('[1]2020 (2)'!$AB42)/1000</f>
        <v>110</v>
      </c>
      <c r="Q47" s="11">
        <f t="shared" si="19"/>
        <v>110</v>
      </c>
      <c r="R47" s="11">
        <f>('[1]2020 (2)'!$AC42)/1000</f>
        <v>55</v>
      </c>
      <c r="S47" s="11">
        <f t="shared" si="20"/>
        <v>55</v>
      </c>
      <c r="T47" s="11">
        <f t="shared" si="21"/>
        <v>1800</v>
      </c>
      <c r="U47" s="11">
        <f t="shared" si="21"/>
        <v>1800</v>
      </c>
      <c r="V47" s="11">
        <f t="shared" si="11"/>
        <v>1</v>
      </c>
      <c r="W47" s="11">
        <f t="shared" si="12"/>
        <v>1</v>
      </c>
      <c r="X47" s="11">
        <f t="shared" si="13"/>
        <v>0</v>
      </c>
      <c r="Y47" s="11">
        <f t="shared" si="14"/>
        <v>0</v>
      </c>
      <c r="Z47" s="5"/>
    </row>
    <row r="48" spans="1:26" ht="23.25" x14ac:dyDescent="0.25">
      <c r="A48" s="4">
        <v>38</v>
      </c>
      <c r="B48" s="27" t="s">
        <v>182</v>
      </c>
      <c r="C48" s="29" t="s">
        <v>247</v>
      </c>
      <c r="D48" s="8" t="s">
        <v>48</v>
      </c>
      <c r="E48" s="11">
        <f>'[1]2020 (2)'!$U43</f>
        <v>2300</v>
      </c>
      <c r="F48" s="12">
        <f t="shared" si="15"/>
        <v>0</v>
      </c>
      <c r="G48" s="12">
        <f t="shared" si="15"/>
        <v>0</v>
      </c>
      <c r="H48" s="11">
        <f>('[1]2020 (2)'!$X43)/1000</f>
        <v>0</v>
      </c>
      <c r="I48" s="11">
        <f t="shared" si="17"/>
        <v>0</v>
      </c>
      <c r="J48" s="11">
        <v>0</v>
      </c>
      <c r="K48" s="11">
        <v>0</v>
      </c>
      <c r="L48" s="11">
        <f>('[1]2020 (2)'!$AA43)/1000</f>
        <v>1610</v>
      </c>
      <c r="M48" s="11">
        <f t="shared" si="18"/>
        <v>1610</v>
      </c>
      <c r="N48" s="11">
        <f>('[1]2020 (2)'!$Y43)/1000</f>
        <v>0</v>
      </c>
      <c r="O48" s="11">
        <f t="shared" si="8"/>
        <v>0</v>
      </c>
      <c r="P48" s="11">
        <f>('[1]2020 (2)'!$AB43)/1000</f>
        <v>460</v>
      </c>
      <c r="Q48" s="11">
        <f t="shared" si="19"/>
        <v>460</v>
      </c>
      <c r="R48" s="11">
        <f>('[1]2020 (2)'!$AC43)/1000</f>
        <v>230</v>
      </c>
      <c r="S48" s="11">
        <f t="shared" si="20"/>
        <v>230</v>
      </c>
      <c r="T48" s="11">
        <f t="shared" si="21"/>
        <v>2300</v>
      </c>
      <c r="U48" s="11">
        <f t="shared" si="21"/>
        <v>2300</v>
      </c>
      <c r="V48" s="11">
        <f t="shared" si="11"/>
        <v>1</v>
      </c>
      <c r="W48" s="11">
        <f t="shared" si="12"/>
        <v>1</v>
      </c>
      <c r="X48" s="11">
        <f t="shared" si="13"/>
        <v>0</v>
      </c>
      <c r="Y48" s="11">
        <f t="shared" si="14"/>
        <v>0</v>
      </c>
      <c r="Z48" s="5"/>
    </row>
    <row r="49" spans="1:26" ht="25.5" x14ac:dyDescent="0.25">
      <c r="A49" s="4">
        <v>39</v>
      </c>
      <c r="B49" s="27" t="s">
        <v>183</v>
      </c>
      <c r="C49" s="29" t="s">
        <v>248</v>
      </c>
      <c r="D49" s="8" t="s">
        <v>81</v>
      </c>
      <c r="E49" s="11">
        <f>'[1]2020 (2)'!$U44</f>
        <v>2424.5934884938724</v>
      </c>
      <c r="F49" s="12">
        <f t="shared" si="15"/>
        <v>1624.59</v>
      </c>
      <c r="G49" s="12">
        <f t="shared" si="15"/>
        <v>1624.59</v>
      </c>
      <c r="H49" s="11">
        <f>('[1]2020 (2)'!$X44)/1000</f>
        <v>1624.59</v>
      </c>
      <c r="I49" s="11">
        <f t="shared" si="17"/>
        <v>1624.59</v>
      </c>
      <c r="J49" s="11">
        <v>0</v>
      </c>
      <c r="K49" s="11">
        <v>0</v>
      </c>
      <c r="L49" s="11">
        <f>('[1]2020 (2)'!$AA44)/1000</f>
        <v>560</v>
      </c>
      <c r="M49" s="11">
        <f t="shared" si="18"/>
        <v>560</v>
      </c>
      <c r="N49" s="11">
        <f>('[1]2020 (2)'!$Y44)/1000</f>
        <v>0</v>
      </c>
      <c r="O49" s="11">
        <f t="shared" si="8"/>
        <v>0</v>
      </c>
      <c r="P49" s="11">
        <f>('[1]2020 (2)'!$AB44)/1000</f>
        <v>160</v>
      </c>
      <c r="Q49" s="11">
        <f t="shared" si="19"/>
        <v>160</v>
      </c>
      <c r="R49" s="11">
        <f>('[1]2020 (2)'!$AC44)/1000</f>
        <v>80</v>
      </c>
      <c r="S49" s="11">
        <f t="shared" si="20"/>
        <v>80</v>
      </c>
      <c r="T49" s="11">
        <f t="shared" si="21"/>
        <v>2424.59</v>
      </c>
      <c r="U49" s="11">
        <f t="shared" si="21"/>
        <v>2424.59</v>
      </c>
      <c r="V49" s="11">
        <f t="shared" si="11"/>
        <v>0.99999856120463537</v>
      </c>
      <c r="W49" s="11">
        <f t="shared" si="12"/>
        <v>0.99999856120463537</v>
      </c>
      <c r="X49" s="11">
        <f t="shared" si="13"/>
        <v>3.4884938722825609E-3</v>
      </c>
      <c r="Y49" s="11">
        <f t="shared" si="14"/>
        <v>3.4884938722825609E-3</v>
      </c>
      <c r="Z49" s="5"/>
    </row>
    <row r="50" spans="1:26" ht="23.25" x14ac:dyDescent="0.25">
      <c r="A50" s="4">
        <v>40</v>
      </c>
      <c r="B50" s="27" t="s">
        <v>184</v>
      </c>
      <c r="C50" s="29" t="s">
        <v>249</v>
      </c>
      <c r="D50" s="8" t="s">
        <v>31</v>
      </c>
      <c r="E50" s="11">
        <f>'[1]2020 (2)'!$U45</f>
        <v>2500</v>
      </c>
      <c r="F50" s="12">
        <f t="shared" si="15"/>
        <v>2500</v>
      </c>
      <c r="G50" s="12">
        <f t="shared" si="15"/>
        <v>2500</v>
      </c>
      <c r="H50" s="11">
        <f>('[1]2020 (2)'!$X45)/1000</f>
        <v>2500</v>
      </c>
      <c r="I50" s="11">
        <f t="shared" si="17"/>
        <v>2500</v>
      </c>
      <c r="J50" s="11">
        <v>0</v>
      </c>
      <c r="K50" s="11">
        <v>0</v>
      </c>
      <c r="L50" s="11">
        <f>('[1]2020 (2)'!$AA45)/1000</f>
        <v>0</v>
      </c>
      <c r="M50" s="11">
        <f t="shared" si="18"/>
        <v>0</v>
      </c>
      <c r="N50" s="11">
        <f>('[1]2020 (2)'!$Y45)/1000</f>
        <v>0</v>
      </c>
      <c r="O50" s="11">
        <f t="shared" si="8"/>
        <v>0</v>
      </c>
      <c r="P50" s="11">
        <f>('[1]2020 (2)'!$AB45)/1000</f>
        <v>0</v>
      </c>
      <c r="Q50" s="11">
        <f t="shared" si="19"/>
        <v>0</v>
      </c>
      <c r="R50" s="11">
        <f>('[1]2020 (2)'!$AC45)/1000</f>
        <v>0</v>
      </c>
      <c r="S50" s="11">
        <f t="shared" si="20"/>
        <v>0</v>
      </c>
      <c r="T50" s="11">
        <f t="shared" si="21"/>
        <v>2500</v>
      </c>
      <c r="U50" s="11">
        <f t="shared" si="21"/>
        <v>2500</v>
      </c>
      <c r="V50" s="11">
        <f t="shared" si="11"/>
        <v>1</v>
      </c>
      <c r="W50" s="11">
        <f t="shared" si="12"/>
        <v>1</v>
      </c>
      <c r="X50" s="11">
        <f t="shared" si="13"/>
        <v>0</v>
      </c>
      <c r="Y50" s="11">
        <f t="shared" si="14"/>
        <v>0</v>
      </c>
      <c r="Z50" s="5"/>
    </row>
    <row r="51" spans="1:26" ht="23.25" x14ac:dyDescent="0.25">
      <c r="A51" s="4">
        <v>41</v>
      </c>
      <c r="B51" s="27" t="s">
        <v>185</v>
      </c>
      <c r="C51" s="29" t="s">
        <v>250</v>
      </c>
      <c r="D51" s="8" t="s">
        <v>89</v>
      </c>
      <c r="E51" s="11">
        <f>'[1]2020 (2)'!$U46</f>
        <v>2535.4947254603803</v>
      </c>
      <c r="F51" s="12">
        <f t="shared" si="15"/>
        <v>2199.84</v>
      </c>
      <c r="G51" s="12">
        <f t="shared" si="15"/>
        <v>2199.84</v>
      </c>
      <c r="H51" s="11">
        <f>('[1]2020 (2)'!$X46)/1000</f>
        <v>2199.84</v>
      </c>
      <c r="I51" s="11">
        <f t="shared" si="17"/>
        <v>2199.84</v>
      </c>
      <c r="J51" s="11">
        <v>0</v>
      </c>
      <c r="K51" s="11">
        <v>0</v>
      </c>
      <c r="L51" s="11">
        <f>('[1]2020 (2)'!$AA46)/1000</f>
        <v>234.95499999999998</v>
      </c>
      <c r="M51" s="11">
        <f t="shared" si="18"/>
        <v>234.95499999999998</v>
      </c>
      <c r="N51" s="11">
        <f>('[1]2020 (2)'!$Y46)/1000</f>
        <v>0</v>
      </c>
      <c r="O51" s="11">
        <f t="shared" si="8"/>
        <v>0</v>
      </c>
      <c r="P51" s="11">
        <f>('[1]2020 (2)'!$AB46)/1000</f>
        <v>67.13</v>
      </c>
      <c r="Q51" s="11">
        <f t="shared" si="19"/>
        <v>67.13</v>
      </c>
      <c r="R51" s="11">
        <f>('[1]2020 (2)'!$AC46)/1000</f>
        <v>33.564999999999998</v>
      </c>
      <c r="S51" s="11">
        <f t="shared" si="20"/>
        <v>33.564999999999998</v>
      </c>
      <c r="T51" s="11">
        <f t="shared" si="21"/>
        <v>2535.4900000000002</v>
      </c>
      <c r="U51" s="11">
        <f t="shared" si="21"/>
        <v>2535.4900000000002</v>
      </c>
      <c r="V51" s="11">
        <f t="shared" si="11"/>
        <v>0.99999813627678547</v>
      </c>
      <c r="W51" s="11">
        <f t="shared" si="12"/>
        <v>0.99999813627678547</v>
      </c>
      <c r="X51" s="11">
        <f t="shared" si="13"/>
        <v>4.725460380086588E-3</v>
      </c>
      <c r="Y51" s="11">
        <f t="shared" si="14"/>
        <v>4.725460380086588E-3</v>
      </c>
      <c r="Z51" s="5"/>
    </row>
    <row r="52" spans="1:26" ht="23.25" x14ac:dyDescent="0.25">
      <c r="A52" s="4">
        <v>42</v>
      </c>
      <c r="B52" s="27" t="s">
        <v>186</v>
      </c>
      <c r="C52" s="29" t="s">
        <v>251</v>
      </c>
      <c r="D52" s="8" t="s">
        <v>74</v>
      </c>
      <c r="E52" s="11">
        <f>'[1]2020 (2)'!$U47</f>
        <v>2788.1666605649798</v>
      </c>
      <c r="F52" s="12">
        <f t="shared" si="15"/>
        <v>1788.2</v>
      </c>
      <c r="G52" s="12">
        <f t="shared" si="15"/>
        <v>1788.2</v>
      </c>
      <c r="H52" s="11">
        <f>('[1]2020 (2)'!$X47)/1000</f>
        <v>1788.2</v>
      </c>
      <c r="I52" s="11">
        <f t="shared" si="17"/>
        <v>1788.2</v>
      </c>
      <c r="J52" s="11">
        <v>0</v>
      </c>
      <c r="K52" s="11">
        <v>0</v>
      </c>
      <c r="L52" s="11">
        <f>('[1]2020 (2)'!$AA47)/1000</f>
        <v>700</v>
      </c>
      <c r="M52" s="11">
        <f t="shared" si="18"/>
        <v>700</v>
      </c>
      <c r="N52" s="11">
        <f>('[1]2020 (2)'!$Y47)/1000</f>
        <v>0</v>
      </c>
      <c r="O52" s="11">
        <f t="shared" si="8"/>
        <v>0</v>
      </c>
      <c r="P52" s="11">
        <f>('[1]2020 (2)'!$AB47)/1000</f>
        <v>200</v>
      </c>
      <c r="Q52" s="11">
        <f t="shared" si="19"/>
        <v>200</v>
      </c>
      <c r="R52" s="11">
        <f>('[1]2020 (2)'!$AC47)/1000</f>
        <v>100</v>
      </c>
      <c r="S52" s="11">
        <f t="shared" si="20"/>
        <v>100</v>
      </c>
      <c r="T52" s="11">
        <f t="shared" si="21"/>
        <v>2788.2</v>
      </c>
      <c r="U52" s="11">
        <f t="shared" si="21"/>
        <v>2788.2</v>
      </c>
      <c r="V52" s="11">
        <f t="shared" si="11"/>
        <v>1.0000119574756745</v>
      </c>
      <c r="W52" s="11">
        <f t="shared" si="12"/>
        <v>1.0000119574756745</v>
      </c>
      <c r="X52" s="11">
        <f t="shared" si="13"/>
        <v>-3.3339435020025121E-2</v>
      </c>
      <c r="Y52" s="11">
        <f t="shared" si="14"/>
        <v>-3.3339435020025121E-2</v>
      </c>
      <c r="Z52" s="5"/>
    </row>
    <row r="53" spans="1:26" ht="25.5" x14ac:dyDescent="0.25">
      <c r="A53" s="4">
        <v>43</v>
      </c>
      <c r="B53" s="27" t="s">
        <v>187</v>
      </c>
      <c r="C53" s="29" t="s">
        <v>252</v>
      </c>
      <c r="D53" s="8" t="s">
        <v>82</v>
      </c>
      <c r="E53" s="11">
        <f>'[1]2020 (2)'!$U48</f>
        <v>3277.5828468637901</v>
      </c>
      <c r="F53" s="12">
        <f t="shared" si="15"/>
        <v>3277.58</v>
      </c>
      <c r="G53" s="12">
        <f t="shared" si="15"/>
        <v>3277.58</v>
      </c>
      <c r="H53" s="11">
        <f>('[1]2020 (2)'!$X48)/1000</f>
        <v>3277.58</v>
      </c>
      <c r="I53" s="11">
        <f t="shared" si="17"/>
        <v>3277.58</v>
      </c>
      <c r="J53" s="11">
        <v>0</v>
      </c>
      <c r="K53" s="11">
        <v>0</v>
      </c>
      <c r="L53" s="11">
        <f>('[1]2020 (2)'!$AA48)/1000</f>
        <v>0</v>
      </c>
      <c r="M53" s="11">
        <f t="shared" si="18"/>
        <v>0</v>
      </c>
      <c r="N53" s="11">
        <f>('[1]2020 (2)'!$Y48)/1000</f>
        <v>0</v>
      </c>
      <c r="O53" s="11">
        <f t="shared" si="8"/>
        <v>0</v>
      </c>
      <c r="P53" s="11">
        <f>('[1]2020 (2)'!$AB48)/1000</f>
        <v>0</v>
      </c>
      <c r="Q53" s="11">
        <f t="shared" si="19"/>
        <v>0</v>
      </c>
      <c r="R53" s="11">
        <f>('[1]2020 (2)'!$AC48)/1000</f>
        <v>0</v>
      </c>
      <c r="S53" s="11">
        <f t="shared" si="20"/>
        <v>0</v>
      </c>
      <c r="T53" s="11">
        <f t="shared" si="21"/>
        <v>3277.58</v>
      </c>
      <c r="U53" s="11">
        <f t="shared" si="21"/>
        <v>3277.58</v>
      </c>
      <c r="V53" s="11">
        <f t="shared" si="11"/>
        <v>0.99999913141362917</v>
      </c>
      <c r="W53" s="11">
        <f t="shared" si="12"/>
        <v>0.99999913141362917</v>
      </c>
      <c r="X53" s="11">
        <f t="shared" si="13"/>
        <v>2.8468637901823968E-3</v>
      </c>
      <c r="Y53" s="11">
        <f t="shared" si="14"/>
        <v>2.8468637901823968E-3</v>
      </c>
      <c r="Z53" s="5"/>
    </row>
    <row r="54" spans="1:26" ht="34.5" x14ac:dyDescent="0.25">
      <c r="A54" s="4">
        <v>44</v>
      </c>
      <c r="B54" s="27" t="s">
        <v>188</v>
      </c>
      <c r="C54" s="29" t="s">
        <v>253</v>
      </c>
      <c r="D54" s="8" t="s">
        <v>31</v>
      </c>
      <c r="E54" s="11">
        <f>'[1]2020 (2)'!$U49</f>
        <v>3969.2392913854101</v>
      </c>
      <c r="F54" s="12">
        <f t="shared" si="15"/>
        <v>0</v>
      </c>
      <c r="G54" s="12">
        <f t="shared" si="15"/>
        <v>0</v>
      </c>
      <c r="H54" s="11">
        <f>('[1]2020 (2)'!$X49)/1000</f>
        <v>0</v>
      </c>
      <c r="I54" s="11">
        <f t="shared" si="17"/>
        <v>0</v>
      </c>
      <c r="J54" s="11">
        <v>0</v>
      </c>
      <c r="K54" s="11">
        <v>0</v>
      </c>
      <c r="L54" s="11">
        <f>('[1]2020 (2)'!$AA49)/1000</f>
        <v>2778.4679999999998</v>
      </c>
      <c r="M54" s="11">
        <f t="shared" si="18"/>
        <v>2778.4679999999998</v>
      </c>
      <c r="N54" s="11">
        <f>('[1]2020 (2)'!$Y49)/1000</f>
        <v>0</v>
      </c>
      <c r="O54" s="11">
        <f t="shared" si="8"/>
        <v>0</v>
      </c>
      <c r="P54" s="11">
        <f>('[1]2020 (2)'!$AB49)/1000</f>
        <v>793.84799999999996</v>
      </c>
      <c r="Q54" s="11">
        <f t="shared" si="19"/>
        <v>793.84799999999996</v>
      </c>
      <c r="R54" s="11">
        <f>('[1]2020 (2)'!$AC49)/1000</f>
        <v>396.92399999999998</v>
      </c>
      <c r="S54" s="11">
        <f t="shared" si="20"/>
        <v>396.92399999999998</v>
      </c>
      <c r="T54" s="11">
        <f t="shared" si="21"/>
        <v>3969.24</v>
      </c>
      <c r="U54" s="11">
        <f t="shared" si="21"/>
        <v>3969.24</v>
      </c>
      <c r="V54" s="11">
        <f t="shared" si="11"/>
        <v>1.0000001785265482</v>
      </c>
      <c r="W54" s="11">
        <f t="shared" si="12"/>
        <v>1.0000001785265482</v>
      </c>
      <c r="X54" s="11">
        <f t="shared" si="13"/>
        <v>-7.0861458971194224E-4</v>
      </c>
      <c r="Y54" s="11">
        <f t="shared" si="14"/>
        <v>-7.0861458971194224E-4</v>
      </c>
      <c r="Z54" s="5"/>
    </row>
    <row r="55" spans="1:26" ht="45.75" x14ac:dyDescent="0.25">
      <c r="A55" s="4">
        <v>45</v>
      </c>
      <c r="B55" s="27" t="s">
        <v>189</v>
      </c>
      <c r="C55" s="29" t="s">
        <v>254</v>
      </c>
      <c r="D55" s="8" t="s">
        <v>31</v>
      </c>
      <c r="E55" s="11">
        <f>'[1]2020 (2)'!$U50</f>
        <v>4000</v>
      </c>
      <c r="F55" s="12">
        <f t="shared" si="15"/>
        <v>1500</v>
      </c>
      <c r="G55" s="12">
        <f t="shared" si="15"/>
        <v>1500</v>
      </c>
      <c r="H55" s="11">
        <f>('[1]2020 (2)'!$X50)/1000</f>
        <v>1500</v>
      </c>
      <c r="I55" s="11">
        <f t="shared" si="17"/>
        <v>1500</v>
      </c>
      <c r="J55" s="11">
        <v>0</v>
      </c>
      <c r="K55" s="11">
        <v>0</v>
      </c>
      <c r="L55" s="11">
        <f>('[1]2020 (2)'!$AA50)/1000</f>
        <v>1750</v>
      </c>
      <c r="M55" s="11">
        <f t="shared" si="18"/>
        <v>1750</v>
      </c>
      <c r="N55" s="11">
        <f>('[1]2020 (2)'!$Y50)/1000</f>
        <v>0</v>
      </c>
      <c r="O55" s="11">
        <f t="shared" si="8"/>
        <v>0</v>
      </c>
      <c r="P55" s="11">
        <f>('[1]2020 (2)'!$AB50)/1000</f>
        <v>500</v>
      </c>
      <c r="Q55" s="11">
        <f t="shared" si="19"/>
        <v>500</v>
      </c>
      <c r="R55" s="11">
        <f>('[1]2020 (2)'!$AC50)/1000</f>
        <v>250</v>
      </c>
      <c r="S55" s="11">
        <f t="shared" si="20"/>
        <v>250</v>
      </c>
      <c r="T55" s="11">
        <f t="shared" si="21"/>
        <v>4000</v>
      </c>
      <c r="U55" s="11">
        <f t="shared" si="21"/>
        <v>4000</v>
      </c>
      <c r="V55" s="11">
        <f t="shared" si="11"/>
        <v>1</v>
      </c>
      <c r="W55" s="11">
        <f t="shared" si="12"/>
        <v>1</v>
      </c>
      <c r="X55" s="11">
        <f t="shared" si="13"/>
        <v>0</v>
      </c>
      <c r="Y55" s="11">
        <f t="shared" si="14"/>
        <v>0</v>
      </c>
      <c r="Z55" s="5"/>
    </row>
    <row r="56" spans="1:26" ht="23.25" x14ac:dyDescent="0.25">
      <c r="A56" s="4">
        <v>46</v>
      </c>
      <c r="B56" s="27" t="s">
        <v>190</v>
      </c>
      <c r="C56" s="29" t="s">
        <v>255</v>
      </c>
      <c r="D56" s="8" t="s">
        <v>48</v>
      </c>
      <c r="E56" s="11">
        <f>'[1]2020 (2)'!$U51</f>
        <v>4379.5298067422118</v>
      </c>
      <c r="F56" s="12">
        <f t="shared" si="15"/>
        <v>0</v>
      </c>
      <c r="G56" s="12">
        <f t="shared" si="15"/>
        <v>0</v>
      </c>
      <c r="H56" s="11">
        <f>('[1]2020 (2)'!$X51)/1000</f>
        <v>0</v>
      </c>
      <c r="I56" s="11">
        <f t="shared" si="17"/>
        <v>0</v>
      </c>
      <c r="J56" s="11">
        <v>0</v>
      </c>
      <c r="K56" s="11">
        <v>0</v>
      </c>
      <c r="L56" s="11">
        <f>('[1]2020 (2)'!$AA51)/1000</f>
        <v>3065.6709999999998</v>
      </c>
      <c r="M56" s="11">
        <f t="shared" si="18"/>
        <v>3065.6709999999998</v>
      </c>
      <c r="N56" s="11">
        <f>('[1]2020 (2)'!$Y51)/1000</f>
        <v>0</v>
      </c>
      <c r="O56" s="11">
        <f t="shared" si="8"/>
        <v>0</v>
      </c>
      <c r="P56" s="11">
        <f>('[1]2020 (2)'!$AB51)/1000</f>
        <v>875.90599999999995</v>
      </c>
      <c r="Q56" s="11">
        <f t="shared" si="19"/>
        <v>875.90599999999995</v>
      </c>
      <c r="R56" s="11">
        <f>('[1]2020 (2)'!$AC51)/1000</f>
        <v>437.95299999999997</v>
      </c>
      <c r="S56" s="11">
        <f t="shared" si="20"/>
        <v>437.95299999999997</v>
      </c>
      <c r="T56" s="11">
        <f t="shared" si="21"/>
        <v>4379.53</v>
      </c>
      <c r="U56" s="11">
        <f t="shared" si="21"/>
        <v>4379.53</v>
      </c>
      <c r="V56" s="11">
        <f t="shared" si="11"/>
        <v>1.0000000441275196</v>
      </c>
      <c r="W56" s="11">
        <f t="shared" si="12"/>
        <v>1.0000000441275196</v>
      </c>
      <c r="X56" s="11">
        <f t="shared" si="13"/>
        <v>-1.9325778794154758E-4</v>
      </c>
      <c r="Y56" s="11">
        <f t="shared" si="14"/>
        <v>-1.9325778794154758E-4</v>
      </c>
      <c r="Z56" s="5"/>
    </row>
    <row r="57" spans="1:26" ht="34.5" x14ac:dyDescent="0.25">
      <c r="A57" s="4">
        <v>47</v>
      </c>
      <c r="B57" s="27" t="s">
        <v>191</v>
      </c>
      <c r="C57" s="29" t="s">
        <v>256</v>
      </c>
      <c r="D57" s="8" t="s">
        <v>31</v>
      </c>
      <c r="E57" s="11">
        <f>'[1]2020 (2)'!$U52</f>
        <v>4500</v>
      </c>
      <c r="F57" s="12">
        <f t="shared" si="15"/>
        <v>4090.61</v>
      </c>
      <c r="G57" s="12">
        <f t="shared" si="15"/>
        <v>4090.61</v>
      </c>
      <c r="H57" s="11">
        <f>('[1]2020 (2)'!$X52)/1000</f>
        <v>4090.61</v>
      </c>
      <c r="I57" s="11">
        <f t="shared" si="17"/>
        <v>4090.61</v>
      </c>
      <c r="J57" s="11">
        <v>0</v>
      </c>
      <c r="K57" s="11">
        <v>0</v>
      </c>
      <c r="L57" s="11">
        <f>('[1]2020 (2)'!$AA52)/1000</f>
        <v>286.57299999999998</v>
      </c>
      <c r="M57" s="11">
        <f t="shared" si="18"/>
        <v>286.57299999999998</v>
      </c>
      <c r="N57" s="11">
        <f>('[1]2020 (2)'!$Y52)/1000</f>
        <v>0</v>
      </c>
      <c r="O57" s="11">
        <f t="shared" si="8"/>
        <v>0</v>
      </c>
      <c r="P57" s="11">
        <f>('[1]2020 (2)'!$AB52)/1000</f>
        <v>81.878</v>
      </c>
      <c r="Q57" s="11">
        <f t="shared" si="19"/>
        <v>81.878</v>
      </c>
      <c r="R57" s="11">
        <f>('[1]2020 (2)'!$AC52)/1000</f>
        <v>40.939</v>
      </c>
      <c r="S57" s="11">
        <f t="shared" si="20"/>
        <v>40.939</v>
      </c>
      <c r="T57" s="11">
        <f t="shared" si="21"/>
        <v>4500</v>
      </c>
      <c r="U57" s="11">
        <f t="shared" si="21"/>
        <v>4500</v>
      </c>
      <c r="V57" s="11">
        <f t="shared" si="11"/>
        <v>1</v>
      </c>
      <c r="W57" s="11">
        <f t="shared" si="12"/>
        <v>1</v>
      </c>
      <c r="X57" s="11">
        <f t="shared" si="13"/>
        <v>0</v>
      </c>
      <c r="Y57" s="11">
        <f t="shared" si="14"/>
        <v>0</v>
      </c>
      <c r="Z57" s="5"/>
    </row>
    <row r="58" spans="1:26" ht="25.5" x14ac:dyDescent="0.25">
      <c r="A58" s="4">
        <v>48</v>
      </c>
      <c r="B58" s="27" t="s">
        <v>192</v>
      </c>
      <c r="C58" s="29" t="s">
        <v>257</v>
      </c>
      <c r="D58" s="8" t="s">
        <v>97</v>
      </c>
      <c r="E58" s="11">
        <f>'[1]2020 (2)'!$U53</f>
        <v>4939.7697897178759</v>
      </c>
      <c r="F58" s="12">
        <f t="shared" si="15"/>
        <v>2556.2930000000001</v>
      </c>
      <c r="G58" s="12">
        <f t="shared" si="15"/>
        <v>2556.2930000000001</v>
      </c>
      <c r="H58" s="11">
        <f>('[1]2020 (2)'!$X53)/1000</f>
        <v>2556.2930000000001</v>
      </c>
      <c r="I58" s="11">
        <f t="shared" si="17"/>
        <v>2556.2930000000001</v>
      </c>
      <c r="J58" s="11">
        <v>0</v>
      </c>
      <c r="K58" s="11">
        <v>0</v>
      </c>
      <c r="L58" s="11">
        <f>('[1]2020 (2)'!$AA53)/1000</f>
        <v>1668.4339</v>
      </c>
      <c r="M58" s="11">
        <f t="shared" si="18"/>
        <v>1668.4339</v>
      </c>
      <c r="N58" s="11">
        <f>('[1]2020 (2)'!$Y53)/1000</f>
        <v>0</v>
      </c>
      <c r="O58" s="11">
        <f t="shared" si="8"/>
        <v>0</v>
      </c>
      <c r="P58" s="11">
        <f>('[1]2020 (2)'!$AB53)/1000</f>
        <v>476.69540000000001</v>
      </c>
      <c r="Q58" s="11">
        <f t="shared" si="19"/>
        <v>476.69540000000001</v>
      </c>
      <c r="R58" s="11">
        <f>('[1]2020 (2)'!$AC53)/1000</f>
        <v>238.3477</v>
      </c>
      <c r="S58" s="11">
        <f t="shared" si="20"/>
        <v>238.3477</v>
      </c>
      <c r="T58" s="11">
        <f t="shared" si="21"/>
        <v>4939.7699999999995</v>
      </c>
      <c r="U58" s="11">
        <f t="shared" si="21"/>
        <v>4939.7699999999995</v>
      </c>
      <c r="V58" s="11">
        <f t="shared" si="11"/>
        <v>1.0000000425692153</v>
      </c>
      <c r="W58" s="11">
        <f t="shared" si="12"/>
        <v>1.0000000425692153</v>
      </c>
      <c r="X58" s="11">
        <f t="shared" si="13"/>
        <v>-2.1028212358942255E-4</v>
      </c>
      <c r="Y58" s="11">
        <f t="shared" si="14"/>
        <v>-2.1028212358942255E-4</v>
      </c>
      <c r="Z58" s="5"/>
    </row>
    <row r="59" spans="1:26" ht="25.5" x14ac:dyDescent="0.25">
      <c r="A59" s="4">
        <v>49</v>
      </c>
      <c r="B59" s="27" t="s">
        <v>193</v>
      </c>
      <c r="C59" s="29" t="s">
        <v>258</v>
      </c>
      <c r="D59" s="8" t="s">
        <v>54</v>
      </c>
      <c r="E59" s="11">
        <f>'[1]2020 (2)'!$U54</f>
        <v>5792.3320226704654</v>
      </c>
      <c r="F59" s="12">
        <f t="shared" si="15"/>
        <v>5792.33</v>
      </c>
      <c r="G59" s="12">
        <f t="shared" si="15"/>
        <v>5792.33</v>
      </c>
      <c r="H59" s="11">
        <f>('[1]2020 (2)'!$X54)/1000</f>
        <v>5792.33</v>
      </c>
      <c r="I59" s="11">
        <f t="shared" si="17"/>
        <v>5792.33</v>
      </c>
      <c r="J59" s="11">
        <v>0</v>
      </c>
      <c r="K59" s="11">
        <v>0</v>
      </c>
      <c r="L59" s="11">
        <f>('[1]2020 (2)'!$AA54)/1000</f>
        <v>0</v>
      </c>
      <c r="M59" s="11">
        <f t="shared" si="18"/>
        <v>0</v>
      </c>
      <c r="N59" s="11">
        <f>('[1]2020 (2)'!$Y54)/1000</f>
        <v>0</v>
      </c>
      <c r="O59" s="11">
        <f t="shared" si="8"/>
        <v>0</v>
      </c>
      <c r="P59" s="11">
        <f>('[1]2020 (2)'!$AB54)/1000</f>
        <v>0</v>
      </c>
      <c r="Q59" s="11">
        <f t="shared" si="19"/>
        <v>0</v>
      </c>
      <c r="R59" s="11">
        <f>('[1]2020 (2)'!$AC54)/1000</f>
        <v>0</v>
      </c>
      <c r="S59" s="11">
        <f t="shared" si="20"/>
        <v>0</v>
      </c>
      <c r="T59" s="11">
        <f t="shared" si="21"/>
        <v>5792.33</v>
      </c>
      <c r="U59" s="11">
        <f t="shared" si="21"/>
        <v>5792.33</v>
      </c>
      <c r="V59" s="11">
        <f t="shared" si="11"/>
        <v>0.99999965080205044</v>
      </c>
      <c r="W59" s="11">
        <f t="shared" si="12"/>
        <v>0.99999965080205044</v>
      </c>
      <c r="X59" s="11">
        <f t="shared" si="13"/>
        <v>2.0226704655215144E-3</v>
      </c>
      <c r="Y59" s="11">
        <f t="shared" si="14"/>
        <v>2.0226704655215144E-3</v>
      </c>
      <c r="Z59" s="5"/>
    </row>
    <row r="60" spans="1:26" ht="25.5" x14ac:dyDescent="0.25">
      <c r="A60" s="4">
        <v>50</v>
      </c>
      <c r="B60" s="27" t="s">
        <v>194</v>
      </c>
      <c r="C60" s="29" t="s">
        <v>259</v>
      </c>
      <c r="D60" s="8" t="s">
        <v>86</v>
      </c>
      <c r="E60" s="11">
        <f>'[1]2020 (2)'!$U55</f>
        <v>6240.1233172432803</v>
      </c>
      <c r="F60" s="12">
        <f t="shared" si="15"/>
        <v>0</v>
      </c>
      <c r="G60" s="12">
        <f t="shared" si="15"/>
        <v>0</v>
      </c>
      <c r="H60" s="11">
        <f>('[1]2020 (2)'!$X55)/1000</f>
        <v>0</v>
      </c>
      <c r="I60" s="11">
        <f t="shared" si="17"/>
        <v>0</v>
      </c>
      <c r="J60" s="11">
        <v>0</v>
      </c>
      <c r="K60" s="11">
        <v>0</v>
      </c>
      <c r="L60" s="11">
        <f>('[1]2020 (2)'!$AA55)/1000</f>
        <v>4368.0839999999998</v>
      </c>
      <c r="M60" s="11">
        <f t="shared" si="18"/>
        <v>4368.0839999999998</v>
      </c>
      <c r="N60" s="11">
        <f>('[1]2020 (2)'!$Y55)/1000</f>
        <v>0</v>
      </c>
      <c r="O60" s="11">
        <f t="shared" si="8"/>
        <v>0</v>
      </c>
      <c r="P60" s="11">
        <f>('[1]2020 (2)'!$AB55)/1000</f>
        <v>1248.0239999999999</v>
      </c>
      <c r="Q60" s="11">
        <f t="shared" si="19"/>
        <v>1248.0239999999999</v>
      </c>
      <c r="R60" s="11">
        <f>('[1]2020 (2)'!$AC55)/1000</f>
        <v>624.01199999999994</v>
      </c>
      <c r="S60" s="11">
        <f t="shared" si="20"/>
        <v>624.01199999999994</v>
      </c>
      <c r="T60" s="11">
        <f t="shared" si="21"/>
        <v>6240.12</v>
      </c>
      <c r="U60" s="11">
        <f t="shared" si="21"/>
        <v>6240.12</v>
      </c>
      <c r="V60" s="11">
        <f t="shared" si="11"/>
        <v>0.99999946840100562</v>
      </c>
      <c r="W60" s="11">
        <f t="shared" si="12"/>
        <v>0.99999946840100562</v>
      </c>
      <c r="X60" s="11">
        <f t="shared" si="13"/>
        <v>3.3172432804349228E-3</v>
      </c>
      <c r="Y60" s="11">
        <f t="shared" si="14"/>
        <v>3.3172432804349228E-3</v>
      </c>
      <c r="Z60" s="5"/>
    </row>
    <row r="61" spans="1:26" ht="23.25" x14ac:dyDescent="0.25">
      <c r="A61" s="4">
        <v>51</v>
      </c>
      <c r="B61" s="27" t="s">
        <v>195</v>
      </c>
      <c r="C61" s="29" t="s">
        <v>260</v>
      </c>
      <c r="D61" s="8" t="s">
        <v>108</v>
      </c>
      <c r="E61" s="11">
        <f>'[1]2020 (2)'!$U56</f>
        <v>6246.3714946631299</v>
      </c>
      <c r="F61" s="12">
        <f t="shared" si="15"/>
        <v>6246.37</v>
      </c>
      <c r="G61" s="12">
        <f t="shared" si="15"/>
        <v>6246.37</v>
      </c>
      <c r="H61" s="11">
        <f>('[1]2020 (2)'!$X56)/1000</f>
        <v>6246.37</v>
      </c>
      <c r="I61" s="11">
        <f t="shared" si="17"/>
        <v>6246.37</v>
      </c>
      <c r="J61" s="11">
        <v>0</v>
      </c>
      <c r="K61" s="11">
        <v>0</v>
      </c>
      <c r="L61" s="11">
        <f>('[1]2020 (2)'!$AA56)/1000</f>
        <v>0</v>
      </c>
      <c r="M61" s="11">
        <f t="shared" si="18"/>
        <v>0</v>
      </c>
      <c r="N61" s="11">
        <f>('[1]2020 (2)'!$Y56)/1000</f>
        <v>0</v>
      </c>
      <c r="O61" s="11">
        <f t="shared" si="8"/>
        <v>0</v>
      </c>
      <c r="P61" s="11">
        <f>('[1]2020 (2)'!$AB56)/1000</f>
        <v>0</v>
      </c>
      <c r="Q61" s="11">
        <f t="shared" si="19"/>
        <v>0</v>
      </c>
      <c r="R61" s="11">
        <f>('[1]2020 (2)'!$AC56)/1000</f>
        <v>0</v>
      </c>
      <c r="S61" s="11">
        <f t="shared" si="20"/>
        <v>0</v>
      </c>
      <c r="T61" s="11">
        <f t="shared" si="21"/>
        <v>6246.37</v>
      </c>
      <c r="U61" s="11">
        <f t="shared" si="21"/>
        <v>6246.37</v>
      </c>
      <c r="V61" s="11">
        <f t="shared" si="11"/>
        <v>0.99999976071497965</v>
      </c>
      <c r="W61" s="11">
        <f t="shared" si="12"/>
        <v>0.99999976071497965</v>
      </c>
      <c r="X61" s="11">
        <f t="shared" si="13"/>
        <v>1.4946631299608271E-3</v>
      </c>
      <c r="Y61" s="11">
        <f t="shared" si="14"/>
        <v>1.4946631299608271E-3</v>
      </c>
      <c r="Z61" s="5"/>
    </row>
    <row r="62" spans="1:26" ht="25.5" x14ac:dyDescent="0.25">
      <c r="A62" s="4">
        <v>52</v>
      </c>
      <c r="B62" s="27" t="s">
        <v>196</v>
      </c>
      <c r="C62" s="29" t="s">
        <v>261</v>
      </c>
      <c r="D62" s="8" t="s">
        <v>92</v>
      </c>
      <c r="E62" s="11">
        <f>'[1]2020 (2)'!$U57</f>
        <v>6435.6099578711401</v>
      </c>
      <c r="F62" s="12">
        <f t="shared" si="15"/>
        <v>2435.61</v>
      </c>
      <c r="G62" s="12">
        <f t="shared" si="15"/>
        <v>2435.61</v>
      </c>
      <c r="H62" s="11">
        <f>('[1]2020 (2)'!$X57)/1000</f>
        <v>2435.61</v>
      </c>
      <c r="I62" s="11">
        <f t="shared" si="17"/>
        <v>2435.61</v>
      </c>
      <c r="J62" s="11">
        <v>0</v>
      </c>
      <c r="K62" s="11">
        <v>0</v>
      </c>
      <c r="L62" s="11">
        <f>('[1]2020 (2)'!$AA57)/1000</f>
        <v>2800</v>
      </c>
      <c r="M62" s="11">
        <f t="shared" si="18"/>
        <v>2800</v>
      </c>
      <c r="N62" s="11">
        <f>('[1]2020 (2)'!$Y57)/1000</f>
        <v>0</v>
      </c>
      <c r="O62" s="11">
        <f t="shared" si="8"/>
        <v>0</v>
      </c>
      <c r="P62" s="11">
        <f>('[1]2020 (2)'!$AB57)/1000</f>
        <v>800</v>
      </c>
      <c r="Q62" s="11">
        <f t="shared" si="19"/>
        <v>800</v>
      </c>
      <c r="R62" s="11">
        <f>('[1]2020 (2)'!$AC57)/1000</f>
        <v>400</v>
      </c>
      <c r="S62" s="11">
        <f t="shared" si="20"/>
        <v>400</v>
      </c>
      <c r="T62" s="11">
        <f t="shared" si="21"/>
        <v>6435.6100000000006</v>
      </c>
      <c r="U62" s="11">
        <f t="shared" si="21"/>
        <v>6435.6100000000006</v>
      </c>
      <c r="V62" s="11">
        <f t="shared" si="11"/>
        <v>1.0000000065462109</v>
      </c>
      <c r="W62" s="11">
        <f t="shared" si="12"/>
        <v>1.0000000065462109</v>
      </c>
      <c r="X62" s="11">
        <f t="shared" si="13"/>
        <v>-4.2128860513912514E-5</v>
      </c>
      <c r="Y62" s="11">
        <f t="shared" si="14"/>
        <v>-4.2128860513912514E-5</v>
      </c>
      <c r="Z62" s="5"/>
    </row>
    <row r="63" spans="1:26" ht="23.25" x14ac:dyDescent="0.25">
      <c r="A63" s="4">
        <v>53</v>
      </c>
      <c r="B63" s="27" t="s">
        <v>197</v>
      </c>
      <c r="C63" s="29" t="s">
        <v>262</v>
      </c>
      <c r="D63" s="8" t="s">
        <v>31</v>
      </c>
      <c r="E63" s="11">
        <f>'[1]2020 (2)'!$U58</f>
        <v>7000</v>
      </c>
      <c r="F63" s="12">
        <f t="shared" si="15"/>
        <v>7000</v>
      </c>
      <c r="G63" s="12">
        <f t="shared" si="15"/>
        <v>7000</v>
      </c>
      <c r="H63" s="11">
        <f>('[1]2020 (2)'!$X58)/1000</f>
        <v>7000</v>
      </c>
      <c r="I63" s="11">
        <f t="shared" si="17"/>
        <v>7000</v>
      </c>
      <c r="J63" s="11">
        <v>0</v>
      </c>
      <c r="K63" s="11">
        <v>0</v>
      </c>
      <c r="L63" s="11">
        <f>('[1]2020 (2)'!$AA58)/1000</f>
        <v>0</v>
      </c>
      <c r="M63" s="11">
        <f t="shared" si="18"/>
        <v>0</v>
      </c>
      <c r="N63" s="11">
        <f>('[1]2020 (2)'!$Y58)/1000</f>
        <v>0</v>
      </c>
      <c r="O63" s="11">
        <f t="shared" si="8"/>
        <v>0</v>
      </c>
      <c r="P63" s="11">
        <f>('[1]2020 (2)'!$AB58)/1000</f>
        <v>0</v>
      </c>
      <c r="Q63" s="11">
        <f t="shared" si="19"/>
        <v>0</v>
      </c>
      <c r="R63" s="11">
        <f>('[1]2020 (2)'!$AC58)/1000</f>
        <v>0</v>
      </c>
      <c r="S63" s="11">
        <f t="shared" si="20"/>
        <v>0</v>
      </c>
      <c r="T63" s="11">
        <f t="shared" si="21"/>
        <v>7000</v>
      </c>
      <c r="U63" s="11">
        <f t="shared" si="21"/>
        <v>7000</v>
      </c>
      <c r="V63" s="11">
        <f t="shared" si="11"/>
        <v>1</v>
      </c>
      <c r="W63" s="11">
        <f t="shared" si="12"/>
        <v>1</v>
      </c>
      <c r="X63" s="11">
        <f t="shared" si="13"/>
        <v>0</v>
      </c>
      <c r="Y63" s="11">
        <f t="shared" si="14"/>
        <v>0</v>
      </c>
      <c r="Z63" s="5"/>
    </row>
    <row r="64" spans="1:26" ht="23.25" x14ac:dyDescent="0.25">
      <c r="A64" s="4">
        <v>54</v>
      </c>
      <c r="B64" s="27" t="s">
        <v>198</v>
      </c>
      <c r="C64" s="29" t="s">
        <v>263</v>
      </c>
      <c r="D64" s="8" t="s">
        <v>31</v>
      </c>
      <c r="E64" s="11">
        <f>'[1]2020 (2)'!$U59</f>
        <v>7500</v>
      </c>
      <c r="F64" s="12">
        <f t="shared" si="15"/>
        <v>7500</v>
      </c>
      <c r="G64" s="12">
        <f t="shared" si="15"/>
        <v>7500</v>
      </c>
      <c r="H64" s="11">
        <f>('[1]2020 (2)'!$X59)/1000</f>
        <v>7500</v>
      </c>
      <c r="I64" s="11">
        <f t="shared" si="17"/>
        <v>7500</v>
      </c>
      <c r="J64" s="11">
        <v>0</v>
      </c>
      <c r="K64" s="11">
        <v>0</v>
      </c>
      <c r="L64" s="11">
        <f>('[1]2020 (2)'!$AA59)/1000</f>
        <v>0</v>
      </c>
      <c r="M64" s="11">
        <f t="shared" si="18"/>
        <v>0</v>
      </c>
      <c r="N64" s="11">
        <f>('[1]2020 (2)'!$Y59)/1000</f>
        <v>0</v>
      </c>
      <c r="O64" s="11">
        <f t="shared" si="8"/>
        <v>0</v>
      </c>
      <c r="P64" s="11">
        <f>('[1]2020 (2)'!$AB59)/1000</f>
        <v>0</v>
      </c>
      <c r="Q64" s="11">
        <f t="shared" si="19"/>
        <v>0</v>
      </c>
      <c r="R64" s="11">
        <f>('[1]2020 (2)'!$AC59)/1000</f>
        <v>0</v>
      </c>
      <c r="S64" s="11">
        <f t="shared" si="20"/>
        <v>0</v>
      </c>
      <c r="T64" s="11">
        <f t="shared" si="21"/>
        <v>7500</v>
      </c>
      <c r="U64" s="11">
        <f t="shared" si="21"/>
        <v>7500</v>
      </c>
      <c r="V64" s="11">
        <f t="shared" si="11"/>
        <v>1</v>
      </c>
      <c r="W64" s="11">
        <f t="shared" si="12"/>
        <v>1</v>
      </c>
      <c r="X64" s="11">
        <f t="shared" si="13"/>
        <v>0</v>
      </c>
      <c r="Y64" s="11">
        <f t="shared" si="14"/>
        <v>0</v>
      </c>
      <c r="Z64" s="5"/>
    </row>
    <row r="65" spans="1:26" ht="23.25" x14ac:dyDescent="0.25">
      <c r="A65" s="4">
        <v>55</v>
      </c>
      <c r="B65" s="27" t="s">
        <v>199</v>
      </c>
      <c r="C65" s="29" t="s">
        <v>264</v>
      </c>
      <c r="D65" s="8" t="s">
        <v>48</v>
      </c>
      <c r="E65" s="11">
        <f>'[1]2020 (2)'!$U60</f>
        <v>8644.2869453759995</v>
      </c>
      <c r="F65" s="12">
        <f t="shared" si="15"/>
        <v>4244.29</v>
      </c>
      <c r="G65" s="12">
        <f t="shared" si="15"/>
        <v>4244.29</v>
      </c>
      <c r="H65" s="11">
        <f>('[1]2020 (2)'!$X60)/1000</f>
        <v>4244.29</v>
      </c>
      <c r="I65" s="11">
        <f t="shared" si="17"/>
        <v>4244.29</v>
      </c>
      <c r="J65" s="11">
        <v>0</v>
      </c>
      <c r="K65" s="11">
        <v>0</v>
      </c>
      <c r="L65" s="11">
        <f>('[1]2020 (2)'!$AA60)/1000</f>
        <v>3080</v>
      </c>
      <c r="M65" s="11">
        <f t="shared" si="18"/>
        <v>3080</v>
      </c>
      <c r="N65" s="11">
        <f>('[1]2020 (2)'!$Y60)/1000</f>
        <v>0</v>
      </c>
      <c r="O65" s="11">
        <f t="shared" si="8"/>
        <v>0</v>
      </c>
      <c r="P65" s="11">
        <f>('[1]2020 (2)'!$AB60)/1000</f>
        <v>880</v>
      </c>
      <c r="Q65" s="11">
        <f t="shared" si="19"/>
        <v>880</v>
      </c>
      <c r="R65" s="11">
        <f>('[1]2020 (2)'!$AC60)/1000</f>
        <v>440</v>
      </c>
      <c r="S65" s="11">
        <f t="shared" si="20"/>
        <v>440</v>
      </c>
      <c r="T65" s="11">
        <f t="shared" si="21"/>
        <v>8644.2900000000009</v>
      </c>
      <c r="U65" s="11">
        <f t="shared" si="21"/>
        <v>8644.2900000000009</v>
      </c>
      <c r="V65" s="11">
        <f t="shared" si="11"/>
        <v>1.000000353369112</v>
      </c>
      <c r="W65" s="11">
        <f t="shared" si="12"/>
        <v>1.000000353369112</v>
      </c>
      <c r="X65" s="11">
        <f t="shared" si="13"/>
        <v>-3.0546240013791248E-3</v>
      </c>
      <c r="Y65" s="11">
        <f t="shared" si="14"/>
        <v>-3.0546240013791248E-3</v>
      </c>
      <c r="Z65" s="5"/>
    </row>
    <row r="66" spans="1:26" ht="25.5" x14ac:dyDescent="0.25">
      <c r="A66" s="4">
        <v>56</v>
      </c>
      <c r="B66" s="27" t="s">
        <v>200</v>
      </c>
      <c r="C66" s="29" t="s">
        <v>265</v>
      </c>
      <c r="D66" s="8" t="s">
        <v>37</v>
      </c>
      <c r="E66" s="11">
        <f>'[1]2020 (2)'!$U61</f>
        <v>10000</v>
      </c>
      <c r="F66" s="12">
        <f t="shared" si="15"/>
        <v>0</v>
      </c>
      <c r="G66" s="12">
        <f t="shared" si="15"/>
        <v>0</v>
      </c>
      <c r="H66" s="11">
        <f>('[1]2020 (2)'!$X61)/1000</f>
        <v>0</v>
      </c>
      <c r="I66" s="11">
        <f t="shared" si="17"/>
        <v>0</v>
      </c>
      <c r="J66" s="11">
        <v>0</v>
      </c>
      <c r="K66" s="11">
        <v>0</v>
      </c>
      <c r="L66" s="11">
        <f>('[1]2020 (2)'!$AA61)/1000</f>
        <v>7000</v>
      </c>
      <c r="M66" s="11">
        <f t="shared" si="18"/>
        <v>7000</v>
      </c>
      <c r="N66" s="11">
        <f>('[1]2020 (2)'!$Y61)/1000</f>
        <v>0</v>
      </c>
      <c r="O66" s="11">
        <f t="shared" si="8"/>
        <v>0</v>
      </c>
      <c r="P66" s="11">
        <f>('[1]2020 (2)'!$AB61)/1000</f>
        <v>2000</v>
      </c>
      <c r="Q66" s="11">
        <f t="shared" si="19"/>
        <v>2000</v>
      </c>
      <c r="R66" s="11">
        <f>('[1]2020 (2)'!$AC61)/1000</f>
        <v>1000</v>
      </c>
      <c r="S66" s="11">
        <f t="shared" si="20"/>
        <v>1000</v>
      </c>
      <c r="T66" s="11">
        <f t="shared" si="21"/>
        <v>10000</v>
      </c>
      <c r="U66" s="11">
        <f t="shared" si="21"/>
        <v>10000</v>
      </c>
      <c r="V66" s="11">
        <f t="shared" si="11"/>
        <v>1</v>
      </c>
      <c r="W66" s="11">
        <f t="shared" si="12"/>
        <v>1</v>
      </c>
      <c r="X66" s="11">
        <f t="shared" si="13"/>
        <v>0</v>
      </c>
      <c r="Y66" s="11">
        <f t="shared" si="14"/>
        <v>0</v>
      </c>
      <c r="Z66" s="5"/>
    </row>
    <row r="67" spans="1:26" ht="23.25" x14ac:dyDescent="0.25">
      <c r="A67" s="4">
        <v>57</v>
      </c>
      <c r="B67" s="27" t="s">
        <v>201</v>
      </c>
      <c r="C67" s="29" t="s">
        <v>266</v>
      </c>
      <c r="D67" s="8" t="s">
        <v>48</v>
      </c>
      <c r="E67" s="11">
        <f>'[1]2020 (2)'!$U62</f>
        <v>10760</v>
      </c>
      <c r="F67" s="12">
        <f t="shared" si="15"/>
        <v>10760</v>
      </c>
      <c r="G67" s="12">
        <f t="shared" si="15"/>
        <v>10760</v>
      </c>
      <c r="H67" s="11">
        <f>('[1]2020 (2)'!$X62)/1000</f>
        <v>10760</v>
      </c>
      <c r="I67" s="11">
        <f t="shared" si="17"/>
        <v>10760</v>
      </c>
      <c r="J67" s="11">
        <v>0</v>
      </c>
      <c r="K67" s="11">
        <v>0</v>
      </c>
      <c r="L67" s="11">
        <f>('[1]2020 (2)'!$AA62)/1000</f>
        <v>0</v>
      </c>
      <c r="M67" s="11">
        <f t="shared" si="18"/>
        <v>0</v>
      </c>
      <c r="N67" s="11">
        <f>('[1]2020 (2)'!$Y62)/1000</f>
        <v>0</v>
      </c>
      <c r="O67" s="11">
        <f t="shared" si="8"/>
        <v>0</v>
      </c>
      <c r="P67" s="11">
        <f>('[1]2020 (2)'!$AB62)/1000</f>
        <v>0</v>
      </c>
      <c r="Q67" s="11">
        <f t="shared" si="19"/>
        <v>0</v>
      </c>
      <c r="R67" s="11">
        <f>('[1]2020 (2)'!$AC62)/1000</f>
        <v>0</v>
      </c>
      <c r="S67" s="11">
        <f t="shared" si="20"/>
        <v>0</v>
      </c>
      <c r="T67" s="11">
        <f t="shared" si="21"/>
        <v>10760</v>
      </c>
      <c r="U67" s="11">
        <f t="shared" si="21"/>
        <v>10760</v>
      </c>
      <c r="V67" s="11">
        <f t="shared" si="11"/>
        <v>1</v>
      </c>
      <c r="W67" s="11">
        <f t="shared" si="12"/>
        <v>1</v>
      </c>
      <c r="X67" s="11">
        <f t="shared" si="13"/>
        <v>0</v>
      </c>
      <c r="Y67" s="11">
        <f t="shared" si="14"/>
        <v>0</v>
      </c>
      <c r="Z67" s="5"/>
    </row>
    <row r="68" spans="1:26" ht="25.5" x14ac:dyDescent="0.25">
      <c r="A68" s="4">
        <v>58</v>
      </c>
      <c r="B68" s="27" t="s">
        <v>202</v>
      </c>
      <c r="C68" s="29" t="s">
        <v>267</v>
      </c>
      <c r="D68" s="8" t="s">
        <v>268</v>
      </c>
      <c r="E68" s="11">
        <f>'[1]2020 (2)'!$U63</f>
        <v>11245.744669145304</v>
      </c>
      <c r="F68" s="12">
        <f t="shared" si="15"/>
        <v>10034.299999999999</v>
      </c>
      <c r="G68" s="12">
        <f t="shared" si="15"/>
        <v>10034.299999999999</v>
      </c>
      <c r="H68" s="11">
        <f>('[1]2020 (2)'!$X63)/1000</f>
        <v>10034.299999999999</v>
      </c>
      <c r="I68" s="11">
        <f t="shared" si="17"/>
        <v>10034.299999999999</v>
      </c>
      <c r="J68" s="11">
        <v>0</v>
      </c>
      <c r="K68" s="11">
        <v>0</v>
      </c>
      <c r="L68" s="11">
        <f>('[1]2020 (2)'!$AA63)/1000</f>
        <v>848.00800000000004</v>
      </c>
      <c r="M68" s="11">
        <f t="shared" si="18"/>
        <v>848.00800000000004</v>
      </c>
      <c r="N68" s="11">
        <f>('[1]2020 (2)'!$Y63)/1000</f>
        <v>0</v>
      </c>
      <c r="O68" s="11">
        <f t="shared" si="8"/>
        <v>0</v>
      </c>
      <c r="P68" s="11">
        <f>('[1]2020 (2)'!$AB63)/1000</f>
        <v>242.28800000000001</v>
      </c>
      <c r="Q68" s="11">
        <f t="shared" si="19"/>
        <v>242.28800000000001</v>
      </c>
      <c r="R68" s="11">
        <f>('[1]2020 (2)'!$AC63)/1000</f>
        <v>121.14400000000001</v>
      </c>
      <c r="S68" s="11">
        <f t="shared" si="20"/>
        <v>121.14400000000001</v>
      </c>
      <c r="T68" s="11">
        <f t="shared" si="21"/>
        <v>11245.74</v>
      </c>
      <c r="U68" s="11">
        <f t="shared" si="21"/>
        <v>11245.74</v>
      </c>
      <c r="V68" s="11">
        <f t="shared" si="11"/>
        <v>0.9999995848078147</v>
      </c>
      <c r="W68" s="11">
        <f t="shared" si="12"/>
        <v>0.9999995848078147</v>
      </c>
      <c r="X68" s="11">
        <f t="shared" si="13"/>
        <v>4.6691453044331865E-3</v>
      </c>
      <c r="Y68" s="11">
        <f t="shared" si="14"/>
        <v>4.6691453044331865E-3</v>
      </c>
      <c r="Z68" s="5"/>
    </row>
    <row r="69" spans="1:26" ht="34.5" x14ac:dyDescent="0.25">
      <c r="A69" s="4">
        <v>59</v>
      </c>
      <c r="B69" s="27" t="s">
        <v>203</v>
      </c>
      <c r="C69" s="29" t="s">
        <v>269</v>
      </c>
      <c r="D69" s="8" t="s">
        <v>31</v>
      </c>
      <c r="E69" s="11">
        <f>'[1]2020 (2)'!$U64</f>
        <v>12032.803644636009</v>
      </c>
      <c r="F69" s="12">
        <f t="shared" si="15"/>
        <v>12032.8</v>
      </c>
      <c r="G69" s="12">
        <f t="shared" si="15"/>
        <v>12032.8</v>
      </c>
      <c r="H69" s="11">
        <f>('[1]2020 (2)'!$X64)/1000</f>
        <v>12032.8</v>
      </c>
      <c r="I69" s="11">
        <f t="shared" si="17"/>
        <v>12032.8</v>
      </c>
      <c r="J69" s="11">
        <v>0</v>
      </c>
      <c r="K69" s="11">
        <v>0</v>
      </c>
      <c r="L69" s="11">
        <f>('[1]2020 (2)'!$AA64)/1000</f>
        <v>0</v>
      </c>
      <c r="M69" s="11">
        <f t="shared" si="18"/>
        <v>0</v>
      </c>
      <c r="N69" s="11">
        <f>('[1]2020 (2)'!$Y64)/1000</f>
        <v>0</v>
      </c>
      <c r="O69" s="11">
        <f t="shared" si="8"/>
        <v>0</v>
      </c>
      <c r="P69" s="11">
        <f>('[1]2020 (2)'!$AB64)/1000</f>
        <v>0</v>
      </c>
      <c r="Q69" s="11">
        <f t="shared" si="19"/>
        <v>0</v>
      </c>
      <c r="R69" s="11">
        <f>('[1]2020 (2)'!$AC64)/1000</f>
        <v>0</v>
      </c>
      <c r="S69" s="11">
        <f t="shared" si="20"/>
        <v>0</v>
      </c>
      <c r="T69" s="11">
        <f t="shared" si="21"/>
        <v>12032.8</v>
      </c>
      <c r="U69" s="11">
        <f t="shared" si="21"/>
        <v>12032.8</v>
      </c>
      <c r="V69" s="11">
        <f t="shared" si="11"/>
        <v>0.99999969710832837</v>
      </c>
      <c r="W69" s="11">
        <f t="shared" si="12"/>
        <v>0.99999969710832837</v>
      </c>
      <c r="X69" s="11">
        <f t="shared" si="13"/>
        <v>3.6446360099944286E-3</v>
      </c>
      <c r="Y69" s="11">
        <f t="shared" si="14"/>
        <v>3.6446360099944286E-3</v>
      </c>
      <c r="Z69" s="5"/>
    </row>
    <row r="70" spans="1:26" ht="23.25" x14ac:dyDescent="0.25">
      <c r="A70" s="4">
        <v>60</v>
      </c>
      <c r="B70" s="27" t="s">
        <v>204</v>
      </c>
      <c r="C70" s="29" t="s">
        <v>270</v>
      </c>
      <c r="D70" s="8" t="s">
        <v>31</v>
      </c>
      <c r="E70" s="11">
        <f>'[1]2020 (2)'!$U65</f>
        <v>20000</v>
      </c>
      <c r="F70" s="12">
        <f t="shared" si="15"/>
        <v>20000</v>
      </c>
      <c r="G70" s="12">
        <f t="shared" si="15"/>
        <v>20000</v>
      </c>
      <c r="H70" s="11">
        <f>('[1]2020 (2)'!$X65)/1000</f>
        <v>20000</v>
      </c>
      <c r="I70" s="11">
        <f t="shared" si="17"/>
        <v>20000</v>
      </c>
      <c r="J70" s="11">
        <v>0</v>
      </c>
      <c r="K70" s="11">
        <v>0</v>
      </c>
      <c r="L70" s="11">
        <f>('[1]2020 (2)'!$AA65)/1000</f>
        <v>0</v>
      </c>
      <c r="M70" s="11">
        <f t="shared" si="18"/>
        <v>0</v>
      </c>
      <c r="N70" s="11">
        <f>('[1]2020 (2)'!$Y65)/1000</f>
        <v>0</v>
      </c>
      <c r="O70" s="11">
        <f t="shared" si="8"/>
        <v>0</v>
      </c>
      <c r="P70" s="11">
        <f>('[1]2020 (2)'!$AB65)/1000</f>
        <v>0</v>
      </c>
      <c r="Q70" s="11">
        <f t="shared" si="19"/>
        <v>0</v>
      </c>
      <c r="R70" s="11">
        <f>('[1]2020 (2)'!$AC65)/1000</f>
        <v>0</v>
      </c>
      <c r="S70" s="11">
        <f t="shared" si="20"/>
        <v>0</v>
      </c>
      <c r="T70" s="11">
        <f t="shared" si="21"/>
        <v>20000</v>
      </c>
      <c r="U70" s="11">
        <f t="shared" si="21"/>
        <v>20000</v>
      </c>
      <c r="V70" s="11">
        <f t="shared" si="11"/>
        <v>1</v>
      </c>
      <c r="W70" s="11">
        <f t="shared" si="12"/>
        <v>1</v>
      </c>
      <c r="X70" s="11">
        <f t="shared" si="13"/>
        <v>0</v>
      </c>
      <c r="Y70" s="11">
        <f t="shared" si="14"/>
        <v>0</v>
      </c>
      <c r="Z70" s="5"/>
    </row>
    <row r="71" spans="1:26" ht="45.75" x14ac:dyDescent="0.25">
      <c r="A71" s="4">
        <v>61</v>
      </c>
      <c r="B71" s="27" t="s">
        <v>205</v>
      </c>
      <c r="C71" s="29" t="s">
        <v>271</v>
      </c>
      <c r="D71" s="8" t="s">
        <v>48</v>
      </c>
      <c r="E71" s="11">
        <f>'[1]2020 (2)'!$U66</f>
        <v>21505.78316188413</v>
      </c>
      <c r="F71" s="12">
        <f t="shared" si="15"/>
        <v>0</v>
      </c>
      <c r="G71" s="12">
        <f t="shared" si="15"/>
        <v>0</v>
      </c>
      <c r="H71" s="11">
        <f>('[1]2020 (2)'!$X66)/1000</f>
        <v>0</v>
      </c>
      <c r="I71" s="11">
        <f t="shared" si="17"/>
        <v>0</v>
      </c>
      <c r="J71" s="11">
        <v>0</v>
      </c>
      <c r="K71" s="11">
        <v>0</v>
      </c>
      <c r="L71" s="11">
        <f>('[1]2020 (2)'!$AA66)/1000</f>
        <v>15054.045999999998</v>
      </c>
      <c r="M71" s="11">
        <f t="shared" si="18"/>
        <v>15054.045999999998</v>
      </c>
      <c r="N71" s="11">
        <f>('[1]2020 (2)'!$Y66)/1000</f>
        <v>0</v>
      </c>
      <c r="O71" s="11">
        <f t="shared" si="8"/>
        <v>0</v>
      </c>
      <c r="P71" s="11">
        <f>('[1]2020 (2)'!$AB66)/1000</f>
        <v>4301.1559999999999</v>
      </c>
      <c r="Q71" s="11">
        <f t="shared" si="19"/>
        <v>4301.1559999999999</v>
      </c>
      <c r="R71" s="11">
        <f>('[1]2020 (2)'!$AC66)/1000</f>
        <v>2150.578</v>
      </c>
      <c r="S71" s="11">
        <f t="shared" si="20"/>
        <v>2150.578</v>
      </c>
      <c r="T71" s="11">
        <f t="shared" si="21"/>
        <v>21505.78</v>
      </c>
      <c r="U71" s="11">
        <f t="shared" si="21"/>
        <v>21505.78</v>
      </c>
      <c r="V71" s="11">
        <f t="shared" si="11"/>
        <v>0.99999985297516913</v>
      </c>
      <c r="W71" s="11">
        <f t="shared" si="12"/>
        <v>0.99999985297516913</v>
      </c>
      <c r="X71" s="11">
        <f t="shared" si="13"/>
        <v>3.1618841312592849E-3</v>
      </c>
      <c r="Y71" s="11">
        <f t="shared" si="14"/>
        <v>3.1618841312592849E-3</v>
      </c>
      <c r="Z71" s="5"/>
    </row>
    <row r="72" spans="1:26" ht="23.25" x14ac:dyDescent="0.25">
      <c r="A72" s="4">
        <v>62</v>
      </c>
      <c r="B72" s="27" t="s">
        <v>206</v>
      </c>
      <c r="C72" s="29" t="s">
        <v>272</v>
      </c>
      <c r="D72" s="8" t="s">
        <v>31</v>
      </c>
      <c r="E72" s="11">
        <f>'[1]2020 (2)'!$U67</f>
        <v>23292.641483321499</v>
      </c>
      <c r="F72" s="12">
        <f t="shared" si="15"/>
        <v>0</v>
      </c>
      <c r="G72" s="12">
        <f t="shared" si="15"/>
        <v>0</v>
      </c>
      <c r="H72" s="11">
        <f>('[1]2020 (2)'!$X67)/1000</f>
        <v>0</v>
      </c>
      <c r="I72" s="11">
        <f t="shared" si="17"/>
        <v>0</v>
      </c>
      <c r="J72" s="11">
        <v>0</v>
      </c>
      <c r="K72" s="11">
        <v>0</v>
      </c>
      <c r="L72" s="11">
        <f>('[1]2020 (2)'!$AA67)/1000</f>
        <v>16304.847999999998</v>
      </c>
      <c r="M72" s="11">
        <f t="shared" si="18"/>
        <v>16304.847999999998</v>
      </c>
      <c r="N72" s="11">
        <f>('[1]2020 (2)'!$Y67)/1000</f>
        <v>0</v>
      </c>
      <c r="O72" s="11">
        <f t="shared" si="8"/>
        <v>0</v>
      </c>
      <c r="P72" s="11">
        <f>('[1]2020 (2)'!$AB67)/1000</f>
        <v>4658.5280000000002</v>
      </c>
      <c r="Q72" s="11">
        <f t="shared" si="19"/>
        <v>4658.5280000000002</v>
      </c>
      <c r="R72" s="11">
        <f>('[1]2020 (2)'!$AC67)/1000</f>
        <v>2329.2640000000001</v>
      </c>
      <c r="S72" s="11">
        <f t="shared" si="20"/>
        <v>2329.2640000000001</v>
      </c>
      <c r="T72" s="11">
        <f t="shared" si="21"/>
        <v>23292.639999999996</v>
      </c>
      <c r="U72" s="11">
        <f t="shared" si="21"/>
        <v>23292.639999999996</v>
      </c>
      <c r="V72" s="11">
        <f t="shared" si="11"/>
        <v>0.99999993631802109</v>
      </c>
      <c r="W72" s="11">
        <f t="shared" si="12"/>
        <v>0.99999993631802109</v>
      </c>
      <c r="X72" s="11">
        <f t="shared" si="13"/>
        <v>1.4833215027465485E-3</v>
      </c>
      <c r="Y72" s="11">
        <f t="shared" si="14"/>
        <v>1.4833215027465485E-3</v>
      </c>
      <c r="Z72" s="5"/>
    </row>
    <row r="73" spans="1:26" ht="23.25" x14ac:dyDescent="0.25">
      <c r="A73" s="4">
        <v>63</v>
      </c>
      <c r="B73" s="27" t="s">
        <v>207</v>
      </c>
      <c r="C73" s="29" t="s">
        <v>273</v>
      </c>
      <c r="D73" s="8" t="s">
        <v>31</v>
      </c>
      <c r="E73" s="11">
        <f>'[1]2020 (2)'!$U68</f>
        <v>25153.169276463363</v>
      </c>
      <c r="F73" s="12">
        <f t="shared" si="15"/>
        <v>25153.17</v>
      </c>
      <c r="G73" s="12">
        <f t="shared" si="15"/>
        <v>25153.17</v>
      </c>
      <c r="H73" s="11">
        <f>('[1]2020 (2)'!$X68)/1000</f>
        <v>25153.17</v>
      </c>
      <c r="I73" s="11">
        <f t="shared" si="17"/>
        <v>25153.17</v>
      </c>
      <c r="J73" s="11">
        <v>0</v>
      </c>
      <c r="K73" s="11">
        <v>0</v>
      </c>
      <c r="L73" s="11">
        <f>('[1]2020 (2)'!$AA68)/1000</f>
        <v>0</v>
      </c>
      <c r="M73" s="11">
        <f t="shared" si="18"/>
        <v>0</v>
      </c>
      <c r="N73" s="11">
        <f>('[1]2020 (2)'!$Y68)/1000</f>
        <v>0</v>
      </c>
      <c r="O73" s="11">
        <f t="shared" si="8"/>
        <v>0</v>
      </c>
      <c r="P73" s="11">
        <f>('[1]2020 (2)'!$AB68)/1000</f>
        <v>0</v>
      </c>
      <c r="Q73" s="11">
        <f t="shared" si="19"/>
        <v>0</v>
      </c>
      <c r="R73" s="11">
        <f>('[1]2020 (2)'!$AC68)/1000</f>
        <v>0</v>
      </c>
      <c r="S73" s="11">
        <f t="shared" si="20"/>
        <v>0</v>
      </c>
      <c r="T73" s="11">
        <f t="shared" si="21"/>
        <v>25153.17</v>
      </c>
      <c r="U73" s="11">
        <f t="shared" si="21"/>
        <v>25153.17</v>
      </c>
      <c r="V73" s="11">
        <f t="shared" si="11"/>
        <v>1.0000000287652275</v>
      </c>
      <c r="W73" s="11">
        <f t="shared" si="12"/>
        <v>1.0000000287652275</v>
      </c>
      <c r="X73" s="11">
        <f t="shared" si="13"/>
        <v>-7.2353663563262671E-4</v>
      </c>
      <c r="Y73" s="11">
        <f t="shared" si="14"/>
        <v>-7.2353663563262671E-4</v>
      </c>
      <c r="Z73" s="5"/>
    </row>
    <row r="74" spans="1:26" ht="23.25" x14ac:dyDescent="0.25">
      <c r="A74" s="4">
        <v>64</v>
      </c>
      <c r="B74" s="27" t="s">
        <v>208</v>
      </c>
      <c r="C74" s="29" t="s">
        <v>274</v>
      </c>
      <c r="D74" s="8" t="s">
        <v>31</v>
      </c>
      <c r="E74" s="11">
        <f>'[1]2020 (2)'!$U69</f>
        <v>54443.506173971597</v>
      </c>
      <c r="F74" s="12">
        <f t="shared" si="15"/>
        <v>40443.51</v>
      </c>
      <c r="G74" s="12">
        <f t="shared" si="15"/>
        <v>40443.51</v>
      </c>
      <c r="H74" s="11">
        <f>('[1]2020 (2)'!$X69)/1000</f>
        <v>40443.51</v>
      </c>
      <c r="I74" s="11">
        <f t="shared" si="17"/>
        <v>40443.51</v>
      </c>
      <c r="J74" s="11">
        <v>0</v>
      </c>
      <c r="K74" s="11">
        <v>0</v>
      </c>
      <c r="L74" s="11">
        <f>('[1]2020 (2)'!$AA69)/1000</f>
        <v>9800</v>
      </c>
      <c r="M74" s="11">
        <f t="shared" si="18"/>
        <v>9800</v>
      </c>
      <c r="N74" s="11">
        <f>('[1]2020 (2)'!$Y69)/1000</f>
        <v>0</v>
      </c>
      <c r="O74" s="11">
        <f t="shared" si="8"/>
        <v>0</v>
      </c>
      <c r="P74" s="11">
        <f>('[1]2020 (2)'!$AB69)/1000</f>
        <v>2800</v>
      </c>
      <c r="Q74" s="11">
        <f t="shared" si="19"/>
        <v>2800</v>
      </c>
      <c r="R74" s="11">
        <f>('[1]2020 (2)'!$AC69)/1000</f>
        <v>1400</v>
      </c>
      <c r="S74" s="11">
        <f t="shared" si="20"/>
        <v>1400</v>
      </c>
      <c r="T74" s="11">
        <f t="shared" ref="T74:U74" si="22">F74+L74+N74+P74+R74</f>
        <v>54443.51</v>
      </c>
      <c r="U74" s="11">
        <f t="shared" si="22"/>
        <v>54443.51</v>
      </c>
      <c r="V74" s="11">
        <f t="shared" si="11"/>
        <v>1.0000000702752021</v>
      </c>
      <c r="W74" s="11">
        <f t="shared" si="12"/>
        <v>1.0000000702752021</v>
      </c>
      <c r="X74" s="11">
        <f t="shared" si="13"/>
        <v>-3.8260284054558724E-3</v>
      </c>
      <c r="Y74" s="11">
        <f t="shared" si="14"/>
        <v>-3.8260284054558724E-3</v>
      </c>
      <c r="Z74" s="5"/>
    </row>
  </sheetData>
  <autoFilter ref="A10:AA74"/>
  <mergeCells count="33">
    <mergeCell ref="A2:AA2"/>
    <mergeCell ref="Z4:Z7"/>
    <mergeCell ref="A6:A7"/>
    <mergeCell ref="B6:B7"/>
    <mergeCell ref="C6:C7"/>
    <mergeCell ref="D6:D7"/>
    <mergeCell ref="A4:B4"/>
    <mergeCell ref="J7:K7"/>
    <mergeCell ref="F4:K5"/>
    <mergeCell ref="H6:K6"/>
    <mergeCell ref="F6:G7"/>
    <mergeCell ref="L4:S6"/>
    <mergeCell ref="X4:Y7"/>
    <mergeCell ref="V4:W7"/>
    <mergeCell ref="T4:U7"/>
    <mergeCell ref="J8:K8"/>
    <mergeCell ref="E6:E7"/>
    <mergeCell ref="A5:E5"/>
    <mergeCell ref="C4:E4"/>
    <mergeCell ref="F8:G8"/>
    <mergeCell ref="H8:I8"/>
    <mergeCell ref="H7:I7"/>
    <mergeCell ref="N8:O8"/>
    <mergeCell ref="N7:O7"/>
    <mergeCell ref="L8:M8"/>
    <mergeCell ref="L7:M7"/>
    <mergeCell ref="X8:Y8"/>
    <mergeCell ref="V8:W8"/>
    <mergeCell ref="T8:U8"/>
    <mergeCell ref="R8:S8"/>
    <mergeCell ref="R7:S7"/>
    <mergeCell ref="P8:Q8"/>
    <mergeCell ref="P7:Q7"/>
  </mergeCells>
  <printOptions horizontalCentered="1"/>
  <pageMargins left="0.70866141732283472" right="0.51181102362204722" top="0.74803149606299213" bottom="0.74803149606299213" header="0.31496062992125984" footer="0.31496062992125984"/>
  <pageSetup paperSize="8" scale="4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Субъекты!$A$4:$A$90</xm:f>
          </x14:formula1>
          <xm:sqref>D11:D74</xm:sqref>
        </x14:dataValidation>
        <x14:dataValidation type="list" allowBlank="1" showInputMessage="1" showErrorMessage="1">
          <x14:formula1>
            <xm:f>ФОИВ_акт!$B$2:$B$27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"/>
  <sheetViews>
    <sheetView tabSelected="1" view="pageBreakPreview" topLeftCell="Q1" zoomScale="85" zoomScaleNormal="80" zoomScaleSheetLayoutView="85" workbookViewId="0">
      <selection activeCell="AJ17" sqref="T14:AJ17"/>
    </sheetView>
  </sheetViews>
  <sheetFormatPr defaultRowHeight="15" x14ac:dyDescent="0.25"/>
  <cols>
    <col min="1" max="1" width="7.5703125" style="33" customWidth="1"/>
    <col min="2" max="2" width="43.5703125" style="33" customWidth="1"/>
    <col min="3" max="41" width="16.7109375" style="33" customWidth="1"/>
    <col min="42" max="42" width="31.140625" style="34" customWidth="1"/>
  </cols>
  <sheetData>
    <row r="2" spans="1:42" ht="56.25" customHeight="1" x14ac:dyDescent="0.25">
      <c r="A2" s="48" t="s">
        <v>275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</row>
    <row r="3" spans="1:42" x14ac:dyDescent="0.25">
      <c r="A3" s="35" t="s">
        <v>282</v>
      </c>
    </row>
    <row r="4" spans="1:42" ht="44.25" customHeight="1" x14ac:dyDescent="0.25">
      <c r="A4" s="74" t="s">
        <v>17</v>
      </c>
      <c r="B4" s="74"/>
      <c r="C4" s="75" t="s">
        <v>18</v>
      </c>
      <c r="D4" s="75"/>
      <c r="E4" s="75"/>
      <c r="F4" s="75"/>
      <c r="G4" s="53" t="s">
        <v>279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5"/>
      <c r="S4" s="53" t="s">
        <v>287</v>
      </c>
      <c r="T4" s="54"/>
      <c r="U4" s="55"/>
      <c r="V4" s="52" t="s">
        <v>288</v>
      </c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42" t="s">
        <v>289</v>
      </c>
      <c r="AI4" s="70"/>
      <c r="AJ4" s="62"/>
      <c r="AK4" s="42" t="s">
        <v>2</v>
      </c>
      <c r="AL4" s="70"/>
      <c r="AM4" s="62"/>
      <c r="AN4" s="42" t="s">
        <v>290</v>
      </c>
      <c r="AO4" s="70"/>
      <c r="AP4" s="47" t="s">
        <v>24</v>
      </c>
    </row>
    <row r="5" spans="1:42" ht="36.75" customHeight="1" x14ac:dyDescent="0.25">
      <c r="A5" s="76" t="s">
        <v>276</v>
      </c>
      <c r="B5" s="76"/>
      <c r="C5" s="76"/>
      <c r="D5" s="76"/>
      <c r="E5" s="76"/>
      <c r="F5" s="76"/>
      <c r="G5" s="56"/>
      <c r="H5" s="57"/>
      <c r="I5" s="57"/>
      <c r="J5" s="57"/>
      <c r="K5" s="57"/>
      <c r="L5" s="57"/>
      <c r="M5" s="57"/>
      <c r="N5" s="57"/>
      <c r="O5" s="57"/>
      <c r="P5" s="57"/>
      <c r="Q5" s="57"/>
      <c r="R5" s="58"/>
      <c r="S5" s="56"/>
      <c r="T5" s="57"/>
      <c r="U5" s="58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63"/>
      <c r="AI5" s="71"/>
      <c r="AJ5" s="64"/>
      <c r="AK5" s="63"/>
      <c r="AL5" s="71"/>
      <c r="AM5" s="64"/>
      <c r="AN5" s="63"/>
      <c r="AO5" s="71"/>
      <c r="AP5" s="47"/>
    </row>
    <row r="6" spans="1:42" ht="41.25" customHeight="1" x14ac:dyDescent="0.25">
      <c r="A6" s="77" t="s">
        <v>5</v>
      </c>
      <c r="B6" s="47" t="s">
        <v>20</v>
      </c>
      <c r="C6" s="47" t="s">
        <v>6</v>
      </c>
      <c r="D6" s="47" t="s">
        <v>19</v>
      </c>
      <c r="E6" s="66" t="s">
        <v>301</v>
      </c>
      <c r="F6" s="47" t="s">
        <v>291</v>
      </c>
      <c r="G6" s="42" t="s">
        <v>292</v>
      </c>
      <c r="H6" s="70"/>
      <c r="I6" s="62"/>
      <c r="J6" s="47" t="s">
        <v>293</v>
      </c>
      <c r="K6" s="47"/>
      <c r="L6" s="47"/>
      <c r="M6" s="47"/>
      <c r="N6" s="47"/>
      <c r="O6" s="47"/>
      <c r="P6" s="47"/>
      <c r="Q6" s="47"/>
      <c r="R6" s="47"/>
      <c r="S6" s="56"/>
      <c r="T6" s="57"/>
      <c r="U6" s="58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63"/>
      <c r="AI6" s="71"/>
      <c r="AJ6" s="64"/>
      <c r="AK6" s="63"/>
      <c r="AL6" s="71"/>
      <c r="AM6" s="64"/>
      <c r="AN6" s="63"/>
      <c r="AO6" s="71"/>
      <c r="AP6" s="47"/>
    </row>
    <row r="7" spans="1:42" ht="59.25" customHeight="1" x14ac:dyDescent="0.25">
      <c r="A7" s="77"/>
      <c r="B7" s="47"/>
      <c r="C7" s="47"/>
      <c r="D7" s="47"/>
      <c r="E7" s="67"/>
      <c r="F7" s="47"/>
      <c r="G7" s="43"/>
      <c r="H7" s="72"/>
      <c r="I7" s="65"/>
      <c r="J7" s="47" t="s">
        <v>284</v>
      </c>
      <c r="K7" s="47"/>
      <c r="L7" s="47"/>
      <c r="M7" s="47" t="s">
        <v>285</v>
      </c>
      <c r="N7" s="47"/>
      <c r="O7" s="47"/>
      <c r="P7" s="47" t="s">
        <v>286</v>
      </c>
      <c r="Q7" s="47"/>
      <c r="R7" s="47"/>
      <c r="S7" s="59"/>
      <c r="T7" s="60"/>
      <c r="U7" s="61"/>
      <c r="V7" s="43" t="s">
        <v>9</v>
      </c>
      <c r="W7" s="72"/>
      <c r="X7" s="65"/>
      <c r="Y7" s="43" t="s">
        <v>10</v>
      </c>
      <c r="Z7" s="72"/>
      <c r="AA7" s="65"/>
      <c r="AB7" s="43" t="s">
        <v>11</v>
      </c>
      <c r="AC7" s="72"/>
      <c r="AD7" s="65"/>
      <c r="AE7" s="43" t="s">
        <v>12</v>
      </c>
      <c r="AF7" s="72"/>
      <c r="AG7" s="65"/>
      <c r="AH7" s="43"/>
      <c r="AI7" s="72"/>
      <c r="AJ7" s="65"/>
      <c r="AK7" s="43"/>
      <c r="AL7" s="72"/>
      <c r="AM7" s="65"/>
      <c r="AN7" s="43"/>
      <c r="AO7" s="72"/>
      <c r="AP7" s="47"/>
    </row>
    <row r="8" spans="1:42" ht="15" customHeight="1" x14ac:dyDescent="0.25">
      <c r="A8" s="31">
        <v>1</v>
      </c>
      <c r="B8" s="30">
        <v>2</v>
      </c>
      <c r="C8" s="31">
        <v>3</v>
      </c>
      <c r="D8" s="31">
        <v>4</v>
      </c>
      <c r="E8" s="36">
        <v>5</v>
      </c>
      <c r="F8" s="30">
        <v>6</v>
      </c>
      <c r="G8" s="40" t="s">
        <v>297</v>
      </c>
      <c r="H8" s="73"/>
      <c r="I8" s="41"/>
      <c r="J8" s="40">
        <v>8</v>
      </c>
      <c r="K8" s="73"/>
      <c r="L8" s="41"/>
      <c r="M8" s="40">
        <v>9</v>
      </c>
      <c r="N8" s="73"/>
      <c r="O8" s="41"/>
      <c r="P8" s="40">
        <v>10</v>
      </c>
      <c r="Q8" s="73"/>
      <c r="R8" s="41"/>
      <c r="S8" s="40">
        <v>11</v>
      </c>
      <c r="T8" s="73"/>
      <c r="U8" s="41"/>
      <c r="V8" s="40">
        <v>12</v>
      </c>
      <c r="W8" s="73"/>
      <c r="X8" s="41"/>
      <c r="Y8" s="40">
        <v>13</v>
      </c>
      <c r="Z8" s="73"/>
      <c r="AA8" s="41"/>
      <c r="AB8" s="40">
        <v>14</v>
      </c>
      <c r="AC8" s="73"/>
      <c r="AD8" s="41"/>
      <c r="AE8" s="40">
        <v>15</v>
      </c>
      <c r="AF8" s="73"/>
      <c r="AG8" s="41"/>
      <c r="AH8" s="40" t="s">
        <v>298</v>
      </c>
      <c r="AI8" s="73"/>
      <c r="AJ8" s="41"/>
      <c r="AK8" s="40" t="s">
        <v>299</v>
      </c>
      <c r="AL8" s="73"/>
      <c r="AM8" s="41"/>
      <c r="AN8" s="40" t="s">
        <v>300</v>
      </c>
      <c r="AO8" s="73"/>
      <c r="AP8" s="30">
        <v>19</v>
      </c>
    </row>
    <row r="9" spans="1:42" ht="15.75" customHeight="1" x14ac:dyDescent="0.25">
      <c r="A9" s="62"/>
      <c r="B9" s="66"/>
      <c r="C9" s="66"/>
      <c r="D9" s="66"/>
      <c r="E9" s="66"/>
      <c r="F9" s="66"/>
      <c r="G9" s="66" t="s">
        <v>144</v>
      </c>
      <c r="H9" s="68" t="s">
        <v>277</v>
      </c>
      <c r="I9" s="69"/>
      <c r="J9" s="66" t="s">
        <v>144</v>
      </c>
      <c r="K9" s="68" t="s">
        <v>277</v>
      </c>
      <c r="L9" s="69"/>
      <c r="M9" s="66" t="s">
        <v>144</v>
      </c>
      <c r="N9" s="68" t="s">
        <v>277</v>
      </c>
      <c r="O9" s="69"/>
      <c r="P9" s="66" t="s">
        <v>144</v>
      </c>
      <c r="Q9" s="68" t="s">
        <v>277</v>
      </c>
      <c r="R9" s="69"/>
      <c r="S9" s="66" t="s">
        <v>144</v>
      </c>
      <c r="T9" s="68" t="s">
        <v>277</v>
      </c>
      <c r="U9" s="69"/>
      <c r="V9" s="66" t="s">
        <v>278</v>
      </c>
      <c r="W9" s="68" t="s">
        <v>277</v>
      </c>
      <c r="X9" s="69"/>
      <c r="Y9" s="66" t="s">
        <v>278</v>
      </c>
      <c r="Z9" s="68" t="s">
        <v>277</v>
      </c>
      <c r="AA9" s="69"/>
      <c r="AB9" s="66" t="s">
        <v>278</v>
      </c>
      <c r="AC9" s="68" t="s">
        <v>277</v>
      </c>
      <c r="AD9" s="69"/>
      <c r="AE9" s="66" t="s">
        <v>278</v>
      </c>
      <c r="AF9" s="68" t="s">
        <v>277</v>
      </c>
      <c r="AG9" s="69"/>
      <c r="AH9" s="66" t="s">
        <v>278</v>
      </c>
      <c r="AI9" s="68" t="s">
        <v>277</v>
      </c>
      <c r="AJ9" s="69"/>
      <c r="AK9" s="66" t="s">
        <v>278</v>
      </c>
      <c r="AL9" s="68" t="s">
        <v>277</v>
      </c>
      <c r="AM9" s="69"/>
      <c r="AN9" s="66" t="s">
        <v>278</v>
      </c>
      <c r="AO9" s="38" t="s">
        <v>277</v>
      </c>
      <c r="AP9" s="66"/>
    </row>
    <row r="10" spans="1:42" ht="77.25" customHeight="1" x14ac:dyDescent="0.25">
      <c r="A10" s="65"/>
      <c r="B10" s="67"/>
      <c r="C10" s="67"/>
      <c r="D10" s="67"/>
      <c r="E10" s="67"/>
      <c r="F10" s="67"/>
      <c r="G10" s="67"/>
      <c r="H10" s="30" t="s">
        <v>280</v>
      </c>
      <c r="I10" s="30" t="s">
        <v>281</v>
      </c>
      <c r="J10" s="67"/>
      <c r="K10" s="30" t="s">
        <v>280</v>
      </c>
      <c r="L10" s="30" t="s">
        <v>281</v>
      </c>
      <c r="M10" s="67"/>
      <c r="N10" s="30" t="s">
        <v>280</v>
      </c>
      <c r="O10" s="30" t="s">
        <v>281</v>
      </c>
      <c r="P10" s="67"/>
      <c r="Q10" s="32" t="s">
        <v>280</v>
      </c>
      <c r="R10" s="32" t="s">
        <v>281</v>
      </c>
      <c r="S10" s="67"/>
      <c r="T10" s="30" t="s">
        <v>280</v>
      </c>
      <c r="U10" s="30" t="s">
        <v>281</v>
      </c>
      <c r="V10" s="67"/>
      <c r="W10" s="30" t="s">
        <v>280</v>
      </c>
      <c r="X10" s="30" t="s">
        <v>281</v>
      </c>
      <c r="Y10" s="67"/>
      <c r="Z10" s="30" t="s">
        <v>280</v>
      </c>
      <c r="AA10" s="30" t="s">
        <v>281</v>
      </c>
      <c r="AB10" s="67"/>
      <c r="AC10" s="30" t="s">
        <v>280</v>
      </c>
      <c r="AD10" s="30" t="s">
        <v>281</v>
      </c>
      <c r="AE10" s="67"/>
      <c r="AF10" s="30" t="s">
        <v>280</v>
      </c>
      <c r="AG10" s="30" t="s">
        <v>281</v>
      </c>
      <c r="AH10" s="67"/>
      <c r="AI10" s="30" t="s">
        <v>280</v>
      </c>
      <c r="AJ10" s="30" t="s">
        <v>281</v>
      </c>
      <c r="AK10" s="67"/>
      <c r="AL10" s="30" t="s">
        <v>280</v>
      </c>
      <c r="AM10" s="30" t="s">
        <v>281</v>
      </c>
      <c r="AN10" s="67"/>
      <c r="AO10" s="30" t="s">
        <v>296</v>
      </c>
      <c r="AP10" s="67"/>
    </row>
    <row r="11" spans="1:42" ht="27.75" customHeight="1" x14ac:dyDescent="0.25">
      <c r="A11" s="2" t="s">
        <v>13</v>
      </c>
      <c r="B11" s="8" t="s">
        <v>14</v>
      </c>
      <c r="C11" s="8"/>
      <c r="D11" s="8"/>
      <c r="E11" s="8"/>
      <c r="F11" s="9">
        <f>SUM(F12:F12)</f>
        <v>984.53</v>
      </c>
      <c r="G11" s="9">
        <f>SUM(G12:G12)</f>
        <v>984.53</v>
      </c>
      <c r="H11" s="9">
        <f t="shared" ref="H11:U11" si="0">SUM(H12:H12)</f>
        <v>984.53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  <c r="M11" s="9">
        <f t="shared" si="0"/>
        <v>984.53</v>
      </c>
      <c r="N11" s="9">
        <f t="shared" si="0"/>
        <v>984.53</v>
      </c>
      <c r="O11" s="9">
        <f t="shared" si="0"/>
        <v>0</v>
      </c>
      <c r="P11" s="9"/>
      <c r="Q11" s="9"/>
      <c r="R11" s="9"/>
      <c r="S11" s="9">
        <f t="shared" si="0"/>
        <v>0</v>
      </c>
      <c r="T11" s="9">
        <f t="shared" si="0"/>
        <v>0</v>
      </c>
      <c r="U11" s="9">
        <f t="shared" si="0"/>
        <v>0</v>
      </c>
      <c r="V11" s="9">
        <f t="shared" ref="V11" si="1">SUM(V12:V12)</f>
        <v>0</v>
      </c>
      <c r="W11" s="9">
        <f t="shared" ref="W11" si="2">SUM(W12:W12)</f>
        <v>0</v>
      </c>
      <c r="X11" s="9">
        <f t="shared" ref="X11" si="3">SUM(X12:X12)</f>
        <v>0</v>
      </c>
      <c r="Y11" s="9">
        <f t="shared" ref="Y11" si="4">SUM(Y12:Y12)</f>
        <v>0</v>
      </c>
      <c r="Z11" s="9">
        <f t="shared" ref="Z11" si="5">SUM(Z12:Z12)</f>
        <v>0</v>
      </c>
      <c r="AA11" s="9">
        <f t="shared" ref="AA11" si="6">SUM(AA12:AA12)</f>
        <v>0</v>
      </c>
      <c r="AB11" s="9">
        <f t="shared" ref="AB11" si="7">SUM(AB12:AB12)</f>
        <v>0</v>
      </c>
      <c r="AC11" s="9">
        <f t="shared" ref="AC11" si="8">SUM(AC12:AC12)</f>
        <v>0</v>
      </c>
      <c r="AD11" s="9">
        <f t="shared" ref="AD11" si="9">SUM(AD12:AD12)</f>
        <v>0</v>
      </c>
      <c r="AE11" s="9">
        <f t="shared" ref="AE11" si="10">SUM(AE12:AE12)</f>
        <v>0</v>
      </c>
      <c r="AF11" s="9">
        <f t="shared" ref="AF11" si="11">SUM(AF12:AF12)</f>
        <v>0</v>
      </c>
      <c r="AG11" s="9">
        <f>SUM(AG12:AG12)</f>
        <v>0</v>
      </c>
      <c r="AH11" s="9">
        <f t="shared" ref="AH11" si="12">SUM(AH12:AH12)</f>
        <v>984.53</v>
      </c>
      <c r="AI11" s="9">
        <f t="shared" ref="AI11" si="13">SUM(AI12:AI12)</f>
        <v>984.53</v>
      </c>
      <c r="AJ11" s="9">
        <f t="shared" ref="AJ11" si="14">SUM(AJ12:AJ12)</f>
        <v>0</v>
      </c>
      <c r="AK11" s="10">
        <f>AH11/F11*100%</f>
        <v>1</v>
      </c>
      <c r="AL11" s="10">
        <f>AI11/F11*100%</f>
        <v>1</v>
      </c>
      <c r="AM11" s="10">
        <f>AJ11/F11*100%</f>
        <v>0</v>
      </c>
      <c r="AN11" s="10">
        <f>F11-AH11</f>
        <v>0</v>
      </c>
      <c r="AO11" s="10">
        <f>F11-AI11</f>
        <v>0</v>
      </c>
      <c r="AP11" s="3"/>
    </row>
    <row r="12" spans="1:42" ht="39" customHeight="1" x14ac:dyDescent="0.25">
      <c r="A12" s="4">
        <v>1</v>
      </c>
      <c r="B12" s="25" t="s">
        <v>145</v>
      </c>
      <c r="C12" s="29" t="s">
        <v>209</v>
      </c>
      <c r="D12" s="39" t="s">
        <v>31</v>
      </c>
      <c r="E12" s="39" t="s">
        <v>294</v>
      </c>
      <c r="F12" s="11">
        <v>984.53</v>
      </c>
      <c r="G12" s="11">
        <f>J12+M12+P12</f>
        <v>984.53</v>
      </c>
      <c r="H12" s="11">
        <f t="shared" ref="H12:I12" si="15">K12+N12+Q12</f>
        <v>984.53</v>
      </c>
      <c r="I12" s="11">
        <f t="shared" si="15"/>
        <v>0</v>
      </c>
      <c r="J12" s="11">
        <v>0</v>
      </c>
      <c r="K12" s="11">
        <v>0</v>
      </c>
      <c r="L12" s="11">
        <v>0</v>
      </c>
      <c r="M12" s="11">
        <v>984.53</v>
      </c>
      <c r="N12" s="11">
        <v>984.53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2">
        <f>V12+Y12</f>
        <v>0</v>
      </c>
      <c r="U12" s="12">
        <f>W12+Z12</f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f>G12+S12+V12+Y12+AB12+AE12</f>
        <v>984.53</v>
      </c>
      <c r="AI12" s="11">
        <f t="shared" ref="AI12" si="16">H12+T12+W12+Z12+AC12+AF12</f>
        <v>984.53</v>
      </c>
      <c r="AJ12" s="11">
        <f>I12+U12+X12+AA12+AD12+AG12</f>
        <v>0</v>
      </c>
      <c r="AK12" s="78">
        <f>AH12/F12*100%</f>
        <v>1</v>
      </c>
      <c r="AL12" s="78">
        <f>AI12/F12*100%</f>
        <v>1</v>
      </c>
      <c r="AM12" s="78">
        <f>AJ12/F12*100%</f>
        <v>0</v>
      </c>
      <c r="AN12" s="11">
        <f>F12-AH12</f>
        <v>0</v>
      </c>
      <c r="AO12" s="11">
        <f>F12-AI12-AJ12</f>
        <v>0</v>
      </c>
      <c r="AP12" s="5"/>
    </row>
  </sheetData>
  <autoFilter ref="A11:AP12"/>
  <mergeCells count="68">
    <mergeCell ref="A9:A10"/>
    <mergeCell ref="AK4:AM7"/>
    <mergeCell ref="AK9:AK10"/>
    <mergeCell ref="AL9:AM9"/>
    <mergeCell ref="AK8:AM8"/>
    <mergeCell ref="F9:F10"/>
    <mergeCell ref="D9:D10"/>
    <mergeCell ref="C9:C10"/>
    <mergeCell ref="M9:M10"/>
    <mergeCell ref="F6:F7"/>
    <mergeCell ref="S8:U8"/>
    <mergeCell ref="S9:S10"/>
    <mergeCell ref="T9:U9"/>
    <mergeCell ref="N9:O9"/>
    <mergeCell ref="M8:O8"/>
    <mergeCell ref="AN9:AN10"/>
    <mergeCell ref="AN8:AO8"/>
    <mergeCell ref="A2:AP2"/>
    <mergeCell ref="A4:B4"/>
    <mergeCell ref="C4:F4"/>
    <mergeCell ref="AP4:AP7"/>
    <mergeCell ref="A5:F5"/>
    <mergeCell ref="A6:A7"/>
    <mergeCell ref="B6:B7"/>
    <mergeCell ref="C6:C7"/>
    <mergeCell ref="D6:D7"/>
    <mergeCell ref="G6:I7"/>
    <mergeCell ref="S4:U7"/>
    <mergeCell ref="AN4:AO7"/>
    <mergeCell ref="K9:L9"/>
    <mergeCell ref="B9:B10"/>
    <mergeCell ref="G9:G10"/>
    <mergeCell ref="H9:I9"/>
    <mergeCell ref="M7:O7"/>
    <mergeCell ref="J7:L7"/>
    <mergeCell ref="J9:J10"/>
    <mergeCell ref="J6:R6"/>
    <mergeCell ref="P7:R7"/>
    <mergeCell ref="G4:R5"/>
    <mergeCell ref="J8:L8"/>
    <mergeCell ref="G8:I8"/>
    <mergeCell ref="P8:R8"/>
    <mergeCell ref="V4:AG6"/>
    <mergeCell ref="AE7:AG7"/>
    <mergeCell ref="AB7:AD7"/>
    <mergeCell ref="Y7:AA7"/>
    <mergeCell ref="V7:X7"/>
    <mergeCell ref="W9:X9"/>
    <mergeCell ref="Y9:Y10"/>
    <mergeCell ref="Z9:AA9"/>
    <mergeCell ref="AB9:AB10"/>
    <mergeCell ref="AC9:AD9"/>
    <mergeCell ref="E9:E10"/>
    <mergeCell ref="E6:E7"/>
    <mergeCell ref="P9:P10"/>
    <mergeCell ref="Q9:R9"/>
    <mergeCell ref="AP9:AP10"/>
    <mergeCell ref="AH4:AJ7"/>
    <mergeCell ref="AH9:AH10"/>
    <mergeCell ref="AI9:AJ9"/>
    <mergeCell ref="AH8:AJ8"/>
    <mergeCell ref="AE8:AG8"/>
    <mergeCell ref="AE9:AE10"/>
    <mergeCell ref="AF9:AG9"/>
    <mergeCell ref="AB8:AD8"/>
    <mergeCell ref="Y8:AA8"/>
    <mergeCell ref="V8:X8"/>
    <mergeCell ref="V9:V10"/>
  </mergeCells>
  <printOptions horizontalCentered="1"/>
  <pageMargins left="0.70866141732283472" right="0.51181102362204722" top="0.74803149606299213" bottom="0.74803149606299213" header="0.31496062992125984" footer="0.31496062992125984"/>
  <pageSetup paperSize="8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ФОИВ_акт!$B$2:$B$27</xm:f>
          </x14:formula1>
          <xm:sqref>C4</xm:sqref>
        </x14:dataValidation>
        <x14:dataValidation type="list" allowBlank="1" showInputMessage="1" showErrorMessage="1">
          <x14:formula1>
            <xm:f>Субъекты!$A$4:$A$90</xm:f>
          </x14:formula1>
          <xm:sqref>D12</xm:sqref>
        </x14:dataValidation>
        <x14:dataValidation type="list" allowBlank="1" showInputMessage="1" showErrorMessage="1">
          <x14:formula1>
            <xm:f>'форма субсидии'!$A$2:$A$3</xm:f>
          </x14:formula1>
          <xm:sqref>E12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"/>
  <sheetViews>
    <sheetView view="pageBreakPreview" zoomScale="85" zoomScaleNormal="80" zoomScaleSheetLayoutView="85" workbookViewId="0">
      <selection activeCell="A12" sqref="A12"/>
    </sheetView>
  </sheetViews>
  <sheetFormatPr defaultRowHeight="15" x14ac:dyDescent="0.25"/>
  <cols>
    <col min="1" max="1" width="7.5703125" style="33" customWidth="1"/>
    <col min="2" max="2" width="43.5703125" style="33" customWidth="1"/>
    <col min="3" max="41" width="16.7109375" style="33" customWidth="1"/>
    <col min="42" max="42" width="31.140625" style="34" customWidth="1"/>
  </cols>
  <sheetData>
    <row r="2" spans="1:42" ht="56.25" customHeight="1" x14ac:dyDescent="0.25">
      <c r="A2" s="48" t="s">
        <v>283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</row>
    <row r="3" spans="1:42" x14ac:dyDescent="0.25">
      <c r="A3" s="35" t="s">
        <v>282</v>
      </c>
    </row>
    <row r="4" spans="1:42" ht="44.25" customHeight="1" x14ac:dyDescent="0.25">
      <c r="A4" s="74" t="s">
        <v>17</v>
      </c>
      <c r="B4" s="74"/>
      <c r="C4" s="75" t="s">
        <v>18</v>
      </c>
      <c r="D4" s="75"/>
      <c r="E4" s="75"/>
      <c r="F4" s="75"/>
      <c r="G4" s="53" t="s">
        <v>279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5"/>
      <c r="S4" s="53" t="s">
        <v>287</v>
      </c>
      <c r="T4" s="54"/>
      <c r="U4" s="55"/>
      <c r="V4" s="52" t="s">
        <v>288</v>
      </c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42" t="s">
        <v>289</v>
      </c>
      <c r="AI4" s="70"/>
      <c r="AJ4" s="62"/>
      <c r="AK4" s="42" t="s">
        <v>2</v>
      </c>
      <c r="AL4" s="70"/>
      <c r="AM4" s="62"/>
      <c r="AN4" s="42" t="s">
        <v>290</v>
      </c>
      <c r="AO4" s="70"/>
      <c r="AP4" s="47" t="s">
        <v>24</v>
      </c>
    </row>
    <row r="5" spans="1:42" ht="36.75" customHeight="1" x14ac:dyDescent="0.25">
      <c r="A5" s="76" t="s">
        <v>276</v>
      </c>
      <c r="B5" s="76"/>
      <c r="C5" s="76"/>
      <c r="D5" s="76"/>
      <c r="E5" s="76"/>
      <c r="F5" s="76"/>
      <c r="G5" s="56"/>
      <c r="H5" s="57"/>
      <c r="I5" s="57"/>
      <c r="J5" s="57"/>
      <c r="K5" s="57"/>
      <c r="L5" s="57"/>
      <c r="M5" s="57"/>
      <c r="N5" s="57"/>
      <c r="O5" s="57"/>
      <c r="P5" s="57"/>
      <c r="Q5" s="57"/>
      <c r="R5" s="58"/>
      <c r="S5" s="56"/>
      <c r="T5" s="57"/>
      <c r="U5" s="58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63"/>
      <c r="AI5" s="71"/>
      <c r="AJ5" s="64"/>
      <c r="AK5" s="63"/>
      <c r="AL5" s="71"/>
      <c r="AM5" s="64"/>
      <c r="AN5" s="63"/>
      <c r="AO5" s="71"/>
      <c r="AP5" s="47"/>
    </row>
    <row r="6" spans="1:42" ht="41.25" customHeight="1" x14ac:dyDescent="0.25">
      <c r="A6" s="77" t="s">
        <v>5</v>
      </c>
      <c r="B6" s="47" t="s">
        <v>20</v>
      </c>
      <c r="C6" s="47" t="s">
        <v>6</v>
      </c>
      <c r="D6" s="47" t="s">
        <v>19</v>
      </c>
      <c r="E6" s="66" t="s">
        <v>301</v>
      </c>
      <c r="F6" s="47" t="s">
        <v>291</v>
      </c>
      <c r="G6" s="42" t="s">
        <v>292</v>
      </c>
      <c r="H6" s="70"/>
      <c r="I6" s="62"/>
      <c r="J6" s="47" t="s">
        <v>293</v>
      </c>
      <c r="K6" s="47"/>
      <c r="L6" s="47"/>
      <c r="M6" s="47"/>
      <c r="N6" s="47"/>
      <c r="O6" s="47"/>
      <c r="P6" s="47"/>
      <c r="Q6" s="47"/>
      <c r="R6" s="47"/>
      <c r="S6" s="56"/>
      <c r="T6" s="57"/>
      <c r="U6" s="58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63"/>
      <c r="AI6" s="71"/>
      <c r="AJ6" s="64"/>
      <c r="AK6" s="63"/>
      <c r="AL6" s="71"/>
      <c r="AM6" s="64"/>
      <c r="AN6" s="63"/>
      <c r="AO6" s="71"/>
      <c r="AP6" s="47"/>
    </row>
    <row r="7" spans="1:42" ht="59.25" customHeight="1" x14ac:dyDescent="0.25">
      <c r="A7" s="77"/>
      <c r="B7" s="47"/>
      <c r="C7" s="47"/>
      <c r="D7" s="47"/>
      <c r="E7" s="67"/>
      <c r="F7" s="47"/>
      <c r="G7" s="43"/>
      <c r="H7" s="72"/>
      <c r="I7" s="65"/>
      <c r="J7" s="47" t="s">
        <v>284</v>
      </c>
      <c r="K7" s="47"/>
      <c r="L7" s="47"/>
      <c r="M7" s="47" t="s">
        <v>285</v>
      </c>
      <c r="N7" s="47"/>
      <c r="O7" s="47"/>
      <c r="P7" s="47" t="s">
        <v>286</v>
      </c>
      <c r="Q7" s="47"/>
      <c r="R7" s="47"/>
      <c r="S7" s="59"/>
      <c r="T7" s="60"/>
      <c r="U7" s="61"/>
      <c r="V7" s="43" t="s">
        <v>9</v>
      </c>
      <c r="W7" s="72"/>
      <c r="X7" s="65"/>
      <c r="Y7" s="43" t="s">
        <v>10</v>
      </c>
      <c r="Z7" s="72"/>
      <c r="AA7" s="65"/>
      <c r="AB7" s="43" t="s">
        <v>11</v>
      </c>
      <c r="AC7" s="72"/>
      <c r="AD7" s="65"/>
      <c r="AE7" s="43" t="s">
        <v>12</v>
      </c>
      <c r="AF7" s="72"/>
      <c r="AG7" s="65"/>
      <c r="AH7" s="43"/>
      <c r="AI7" s="72"/>
      <c r="AJ7" s="65"/>
      <c r="AK7" s="43"/>
      <c r="AL7" s="72"/>
      <c r="AM7" s="65"/>
      <c r="AN7" s="43"/>
      <c r="AO7" s="72"/>
      <c r="AP7" s="47"/>
    </row>
    <row r="8" spans="1:42" ht="15" customHeight="1" x14ac:dyDescent="0.25">
      <c r="A8" s="36">
        <v>1</v>
      </c>
      <c r="B8" s="37">
        <v>2</v>
      </c>
      <c r="C8" s="36">
        <v>3</v>
      </c>
      <c r="D8" s="36">
        <v>4</v>
      </c>
      <c r="E8" s="36">
        <v>5</v>
      </c>
      <c r="F8" s="37">
        <v>6</v>
      </c>
      <c r="G8" s="40" t="s">
        <v>297</v>
      </c>
      <c r="H8" s="73"/>
      <c r="I8" s="41"/>
      <c r="J8" s="40">
        <v>8</v>
      </c>
      <c r="K8" s="73"/>
      <c r="L8" s="41"/>
      <c r="M8" s="40">
        <v>9</v>
      </c>
      <c r="N8" s="73"/>
      <c r="O8" s="41"/>
      <c r="P8" s="40">
        <v>10</v>
      </c>
      <c r="Q8" s="73"/>
      <c r="R8" s="41"/>
      <c r="S8" s="40">
        <v>11</v>
      </c>
      <c r="T8" s="73"/>
      <c r="U8" s="41"/>
      <c r="V8" s="40">
        <v>12</v>
      </c>
      <c r="W8" s="73"/>
      <c r="X8" s="41"/>
      <c r="Y8" s="40">
        <v>13</v>
      </c>
      <c r="Z8" s="73"/>
      <c r="AA8" s="41"/>
      <c r="AB8" s="40">
        <v>14</v>
      </c>
      <c r="AC8" s="73"/>
      <c r="AD8" s="41"/>
      <c r="AE8" s="40">
        <v>15</v>
      </c>
      <c r="AF8" s="73"/>
      <c r="AG8" s="41"/>
      <c r="AH8" s="40" t="s">
        <v>298</v>
      </c>
      <c r="AI8" s="73"/>
      <c r="AJ8" s="41"/>
      <c r="AK8" s="40" t="s">
        <v>299</v>
      </c>
      <c r="AL8" s="73"/>
      <c r="AM8" s="41"/>
      <c r="AN8" s="40" t="s">
        <v>300</v>
      </c>
      <c r="AO8" s="73"/>
      <c r="AP8" s="37">
        <v>19</v>
      </c>
    </row>
    <row r="9" spans="1:42" ht="15.75" customHeight="1" x14ac:dyDescent="0.25">
      <c r="A9" s="62"/>
      <c r="B9" s="66"/>
      <c r="C9" s="66"/>
      <c r="D9" s="66"/>
      <c r="E9" s="66"/>
      <c r="F9" s="66"/>
      <c r="G9" s="66" t="s">
        <v>144</v>
      </c>
      <c r="H9" s="68" t="s">
        <v>277</v>
      </c>
      <c r="I9" s="69"/>
      <c r="J9" s="66" t="s">
        <v>144</v>
      </c>
      <c r="K9" s="68" t="s">
        <v>277</v>
      </c>
      <c r="L9" s="69"/>
      <c r="M9" s="66" t="s">
        <v>144</v>
      </c>
      <c r="N9" s="68" t="s">
        <v>277</v>
      </c>
      <c r="O9" s="69"/>
      <c r="P9" s="66" t="s">
        <v>144</v>
      </c>
      <c r="Q9" s="68" t="s">
        <v>277</v>
      </c>
      <c r="R9" s="69"/>
      <c r="S9" s="66" t="s">
        <v>144</v>
      </c>
      <c r="T9" s="68" t="s">
        <v>277</v>
      </c>
      <c r="U9" s="69"/>
      <c r="V9" s="66" t="s">
        <v>278</v>
      </c>
      <c r="W9" s="68" t="s">
        <v>277</v>
      </c>
      <c r="X9" s="69"/>
      <c r="Y9" s="66" t="s">
        <v>278</v>
      </c>
      <c r="Z9" s="68" t="s">
        <v>277</v>
      </c>
      <c r="AA9" s="69"/>
      <c r="AB9" s="66" t="s">
        <v>278</v>
      </c>
      <c r="AC9" s="68" t="s">
        <v>277</v>
      </c>
      <c r="AD9" s="69"/>
      <c r="AE9" s="66" t="s">
        <v>278</v>
      </c>
      <c r="AF9" s="68" t="s">
        <v>277</v>
      </c>
      <c r="AG9" s="69"/>
      <c r="AH9" s="66" t="s">
        <v>278</v>
      </c>
      <c r="AI9" s="68" t="s">
        <v>277</v>
      </c>
      <c r="AJ9" s="69"/>
      <c r="AK9" s="66" t="s">
        <v>278</v>
      </c>
      <c r="AL9" s="68" t="s">
        <v>277</v>
      </c>
      <c r="AM9" s="69"/>
      <c r="AN9" s="66" t="s">
        <v>278</v>
      </c>
      <c r="AO9" s="38" t="s">
        <v>277</v>
      </c>
      <c r="AP9" s="66"/>
    </row>
    <row r="10" spans="1:42" ht="76.5" customHeight="1" x14ac:dyDescent="0.25">
      <c r="A10" s="65"/>
      <c r="B10" s="67"/>
      <c r="C10" s="67"/>
      <c r="D10" s="67"/>
      <c r="E10" s="67"/>
      <c r="F10" s="67"/>
      <c r="G10" s="67"/>
      <c r="H10" s="32" t="s">
        <v>280</v>
      </c>
      <c r="I10" s="32" t="s">
        <v>281</v>
      </c>
      <c r="J10" s="67"/>
      <c r="K10" s="32" t="s">
        <v>280</v>
      </c>
      <c r="L10" s="32" t="s">
        <v>281</v>
      </c>
      <c r="M10" s="67"/>
      <c r="N10" s="32" t="s">
        <v>280</v>
      </c>
      <c r="O10" s="32" t="s">
        <v>281</v>
      </c>
      <c r="P10" s="67"/>
      <c r="Q10" s="32" t="s">
        <v>280</v>
      </c>
      <c r="R10" s="32" t="s">
        <v>281</v>
      </c>
      <c r="S10" s="67"/>
      <c r="T10" s="32" t="s">
        <v>280</v>
      </c>
      <c r="U10" s="32" t="s">
        <v>281</v>
      </c>
      <c r="V10" s="67"/>
      <c r="W10" s="32" t="s">
        <v>280</v>
      </c>
      <c r="X10" s="32" t="s">
        <v>281</v>
      </c>
      <c r="Y10" s="67"/>
      <c r="Z10" s="32" t="s">
        <v>280</v>
      </c>
      <c r="AA10" s="32" t="s">
        <v>281</v>
      </c>
      <c r="AB10" s="67"/>
      <c r="AC10" s="32" t="s">
        <v>280</v>
      </c>
      <c r="AD10" s="32" t="s">
        <v>281</v>
      </c>
      <c r="AE10" s="67"/>
      <c r="AF10" s="32" t="s">
        <v>280</v>
      </c>
      <c r="AG10" s="32" t="s">
        <v>281</v>
      </c>
      <c r="AH10" s="67"/>
      <c r="AI10" s="32" t="s">
        <v>280</v>
      </c>
      <c r="AJ10" s="32" t="s">
        <v>281</v>
      </c>
      <c r="AK10" s="67"/>
      <c r="AL10" s="32" t="s">
        <v>280</v>
      </c>
      <c r="AM10" s="32" t="s">
        <v>281</v>
      </c>
      <c r="AN10" s="67"/>
      <c r="AO10" s="37" t="s">
        <v>296</v>
      </c>
      <c r="AP10" s="67"/>
    </row>
    <row r="11" spans="1:42" ht="27.75" customHeight="1" x14ac:dyDescent="0.25">
      <c r="A11" s="2" t="s">
        <v>13</v>
      </c>
      <c r="B11" s="8" t="s">
        <v>14</v>
      </c>
      <c r="C11" s="8"/>
      <c r="D11" s="8"/>
      <c r="E11" s="8"/>
      <c r="F11" s="9">
        <f>SUM(F12:F12)</f>
        <v>984.53</v>
      </c>
      <c r="G11" s="9">
        <f>SUM(G12:G12)</f>
        <v>984.53</v>
      </c>
      <c r="H11" s="9">
        <f t="shared" ref="H11:AF11" si="0">SUM(H12:H12)</f>
        <v>984.53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  <c r="M11" s="9">
        <f t="shared" si="0"/>
        <v>984.53</v>
      </c>
      <c r="N11" s="9">
        <f t="shared" si="0"/>
        <v>984.53</v>
      </c>
      <c r="O11" s="9">
        <f t="shared" si="0"/>
        <v>0</v>
      </c>
      <c r="P11" s="9"/>
      <c r="Q11" s="9"/>
      <c r="R11" s="9"/>
      <c r="S11" s="9">
        <f t="shared" si="0"/>
        <v>0</v>
      </c>
      <c r="T11" s="9">
        <f t="shared" si="0"/>
        <v>0</v>
      </c>
      <c r="U11" s="9">
        <f t="shared" si="0"/>
        <v>0</v>
      </c>
      <c r="V11" s="9">
        <f t="shared" si="0"/>
        <v>0</v>
      </c>
      <c r="W11" s="9">
        <f t="shared" si="0"/>
        <v>0</v>
      </c>
      <c r="X11" s="9">
        <f t="shared" si="0"/>
        <v>0</v>
      </c>
      <c r="Y11" s="9">
        <f t="shared" si="0"/>
        <v>0</v>
      </c>
      <c r="Z11" s="9">
        <f t="shared" si="0"/>
        <v>0</v>
      </c>
      <c r="AA11" s="9">
        <f t="shared" si="0"/>
        <v>0</v>
      </c>
      <c r="AB11" s="9">
        <f t="shared" si="0"/>
        <v>0</v>
      </c>
      <c r="AC11" s="9">
        <f t="shared" si="0"/>
        <v>0</v>
      </c>
      <c r="AD11" s="9">
        <f t="shared" si="0"/>
        <v>0</v>
      </c>
      <c r="AE11" s="9">
        <f t="shared" si="0"/>
        <v>0</v>
      </c>
      <c r="AF11" s="9">
        <f t="shared" si="0"/>
        <v>0</v>
      </c>
      <c r="AG11" s="9">
        <f>SUM(AG12:AG12)</f>
        <v>0</v>
      </c>
      <c r="AH11" s="9">
        <f t="shared" ref="AH11:AJ11" si="1">SUM(AH12:AH12)</f>
        <v>984.53</v>
      </c>
      <c r="AI11" s="9">
        <f t="shared" si="1"/>
        <v>984.53</v>
      </c>
      <c r="AJ11" s="9">
        <f t="shared" si="1"/>
        <v>0</v>
      </c>
      <c r="AK11" s="10">
        <f>AH11/F11*100%</f>
        <v>1</v>
      </c>
      <c r="AL11" s="10">
        <f>AI11/F11*100%</f>
        <v>1</v>
      </c>
      <c r="AM11" s="10">
        <f>AJ11/F11*100%</f>
        <v>0</v>
      </c>
      <c r="AN11" s="10">
        <f>F11-AH11</f>
        <v>0</v>
      </c>
      <c r="AO11" s="10">
        <f>F11-AI11</f>
        <v>0</v>
      </c>
      <c r="AP11" s="3"/>
    </row>
    <row r="12" spans="1:42" ht="39" customHeight="1" x14ac:dyDescent="0.25">
      <c r="A12" s="4">
        <v>1</v>
      </c>
      <c r="B12" s="25" t="s">
        <v>145</v>
      </c>
      <c r="C12" s="29" t="s">
        <v>209</v>
      </c>
      <c r="D12" s="39" t="s">
        <v>31</v>
      </c>
      <c r="E12" s="39" t="s">
        <v>295</v>
      </c>
      <c r="F12" s="11">
        <v>984.53</v>
      </c>
      <c r="G12" s="11">
        <f>J12+M12+P12</f>
        <v>984.53</v>
      </c>
      <c r="H12" s="11">
        <f t="shared" ref="H12:I12" si="2">K12+N12+Q12</f>
        <v>984.53</v>
      </c>
      <c r="I12" s="11">
        <f t="shared" si="2"/>
        <v>0</v>
      </c>
      <c r="J12" s="11">
        <v>0</v>
      </c>
      <c r="K12" s="11">
        <v>0</v>
      </c>
      <c r="L12" s="11">
        <v>0</v>
      </c>
      <c r="M12" s="11">
        <v>984.53</v>
      </c>
      <c r="N12" s="11">
        <v>984.53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2">
        <f>V12+Y12</f>
        <v>0</v>
      </c>
      <c r="U12" s="12">
        <f>W12+Z12</f>
        <v>0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0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f>G12+S12+V12+Y12+AB12+AE12</f>
        <v>984.53</v>
      </c>
      <c r="AI12" s="11">
        <f t="shared" ref="AI12" si="3">H12+T12+W12+Z12+AC12+AF12</f>
        <v>984.53</v>
      </c>
      <c r="AJ12" s="11">
        <f>I12+U12+X12+AA12+AD12+AG12</f>
        <v>0</v>
      </c>
      <c r="AK12" s="78">
        <f>AH12/F12*100%</f>
        <v>1</v>
      </c>
      <c r="AL12" s="78">
        <f>AI12/F12*100%</f>
        <v>1</v>
      </c>
      <c r="AM12" s="78">
        <f>AJ12/F12*100%</f>
        <v>0</v>
      </c>
      <c r="AN12" s="11">
        <f>F12-AH12</f>
        <v>0</v>
      </c>
      <c r="AO12" s="11">
        <f>F12-AI12-AJ12</f>
        <v>0</v>
      </c>
      <c r="AP12" s="5"/>
    </row>
  </sheetData>
  <autoFilter ref="A11:AP12"/>
  <mergeCells count="68">
    <mergeCell ref="A2:AP2"/>
    <mergeCell ref="A4:B4"/>
    <mergeCell ref="C4:F4"/>
    <mergeCell ref="G4:R5"/>
    <mergeCell ref="S4:U7"/>
    <mergeCell ref="V4:AG6"/>
    <mergeCell ref="AH4:AJ7"/>
    <mergeCell ref="AK4:AM7"/>
    <mergeCell ref="AN4:AO7"/>
    <mergeCell ref="AP4:AP7"/>
    <mergeCell ref="A5:F5"/>
    <mergeCell ref="A6:A7"/>
    <mergeCell ref="B6:B7"/>
    <mergeCell ref="C6:C7"/>
    <mergeCell ref="D6:D7"/>
    <mergeCell ref="F6:F7"/>
    <mergeCell ref="Y7:AA7"/>
    <mergeCell ref="AB7:AD7"/>
    <mergeCell ref="AE7:AG7"/>
    <mergeCell ref="G8:I8"/>
    <mergeCell ref="J8:L8"/>
    <mergeCell ref="M8:O8"/>
    <mergeCell ref="P8:R8"/>
    <mergeCell ref="S8:U8"/>
    <mergeCell ref="V8:X8"/>
    <mergeCell ref="Y8:AA8"/>
    <mergeCell ref="G6:I7"/>
    <mergeCell ref="J6:R6"/>
    <mergeCell ref="J7:L7"/>
    <mergeCell ref="M7:O7"/>
    <mergeCell ref="P7:R7"/>
    <mergeCell ref="V7:X7"/>
    <mergeCell ref="G9:G10"/>
    <mergeCell ref="H9:I9"/>
    <mergeCell ref="J9:J10"/>
    <mergeCell ref="K9:L9"/>
    <mergeCell ref="M9:M10"/>
    <mergeCell ref="N9:O9"/>
    <mergeCell ref="AB8:AD8"/>
    <mergeCell ref="AE8:AG8"/>
    <mergeCell ref="AH8:AJ8"/>
    <mergeCell ref="AK8:AM8"/>
    <mergeCell ref="A9:A10"/>
    <mergeCell ref="B9:B10"/>
    <mergeCell ref="C9:C10"/>
    <mergeCell ref="D9:D10"/>
    <mergeCell ref="F9:F10"/>
    <mergeCell ref="Z9:AA9"/>
    <mergeCell ref="AB9:AB10"/>
    <mergeCell ref="AC9:AD9"/>
    <mergeCell ref="AE9:AE10"/>
    <mergeCell ref="AN8:AO8"/>
    <mergeCell ref="E9:E10"/>
    <mergeCell ref="E6:E7"/>
    <mergeCell ref="AP9:AP10"/>
    <mergeCell ref="AH9:AH10"/>
    <mergeCell ref="AI9:AJ9"/>
    <mergeCell ref="AK9:AK10"/>
    <mergeCell ref="AL9:AM9"/>
    <mergeCell ref="AN9:AN10"/>
    <mergeCell ref="AF9:AG9"/>
    <mergeCell ref="P9:P10"/>
    <mergeCell ref="Q9:R9"/>
    <mergeCell ref="S9:S10"/>
    <mergeCell ref="T9:U9"/>
    <mergeCell ref="V9:V10"/>
    <mergeCell ref="W9:X9"/>
    <mergeCell ref="Y9:Y10"/>
  </mergeCells>
  <printOptions horizontalCentered="1"/>
  <pageMargins left="0.70866141732283472" right="0.51181102362204722" top="0.74803149606299213" bottom="0.74803149606299213" header="0.31496062992125984" footer="0.31496062992125984"/>
  <pageSetup paperSize="8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Субъекты!$A$4:$A$90</xm:f>
          </x14:formula1>
          <xm:sqref>D12</xm:sqref>
        </x14:dataValidation>
        <x14:dataValidation type="list" allowBlank="1" showInputMessage="1" showErrorMessage="1">
          <x14:formula1>
            <xm:f>ФОИВ_акт!$B$2:$B$27</xm:f>
          </x14:formula1>
          <xm:sqref>C4</xm:sqref>
        </x14:dataValidation>
        <x14:dataValidation type="list" allowBlank="1" showInputMessage="1" showErrorMessage="1">
          <x14:formula1>
            <xm:f>'форма субсидии'!$A$2:$A$3</xm:f>
          </x14:formula1>
          <xm:sqref>E12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workbookViewId="0">
      <selection activeCell="D31" sqref="D31"/>
    </sheetView>
  </sheetViews>
  <sheetFormatPr defaultRowHeight="15.75" x14ac:dyDescent="0.25"/>
  <cols>
    <col min="1" max="1" width="52.42578125" style="16" customWidth="1"/>
  </cols>
  <sheetData>
    <row r="1" spans="1:1" x14ac:dyDescent="0.25">
      <c r="A1" s="14" t="s">
        <v>25</v>
      </c>
    </row>
    <row r="2" spans="1:1" x14ac:dyDescent="0.25">
      <c r="A2" s="14" t="s">
        <v>26</v>
      </c>
    </row>
    <row r="3" spans="1:1" x14ac:dyDescent="0.25">
      <c r="A3" s="14"/>
    </row>
    <row r="4" spans="1:1" x14ac:dyDescent="0.25">
      <c r="A4" s="15" t="s">
        <v>27</v>
      </c>
    </row>
    <row r="5" spans="1:1" x14ac:dyDescent="0.25">
      <c r="A5" s="15" t="s">
        <v>28</v>
      </c>
    </row>
    <row r="6" spans="1:1" x14ac:dyDescent="0.25">
      <c r="A6" s="15" t="s">
        <v>29</v>
      </c>
    </row>
    <row r="7" spans="1:1" x14ac:dyDescent="0.25">
      <c r="A7" s="15" t="s">
        <v>30</v>
      </c>
    </row>
    <row r="8" spans="1:1" x14ac:dyDescent="0.25">
      <c r="A8" s="15" t="s">
        <v>31</v>
      </c>
    </row>
    <row r="9" spans="1:1" x14ac:dyDescent="0.25">
      <c r="A9" s="15" t="s">
        <v>32</v>
      </c>
    </row>
    <row r="10" spans="1:1" x14ac:dyDescent="0.25">
      <c r="A10" s="15" t="s">
        <v>33</v>
      </c>
    </row>
    <row r="11" spans="1:1" x14ac:dyDescent="0.25">
      <c r="A11" s="15" t="s">
        <v>34</v>
      </c>
    </row>
    <row r="12" spans="1:1" x14ac:dyDescent="0.25">
      <c r="A12" s="15" t="s">
        <v>35</v>
      </c>
    </row>
    <row r="13" spans="1:1" x14ac:dyDescent="0.25">
      <c r="A13" s="15" t="s">
        <v>36</v>
      </c>
    </row>
    <row r="14" spans="1:1" x14ac:dyDescent="0.25">
      <c r="A14" s="15" t="s">
        <v>37</v>
      </c>
    </row>
    <row r="15" spans="1:1" x14ac:dyDescent="0.25">
      <c r="A15" s="15" t="s">
        <v>38</v>
      </c>
    </row>
    <row r="16" spans="1:1" x14ac:dyDescent="0.25">
      <c r="A16" s="15" t="s">
        <v>39</v>
      </c>
    </row>
    <row r="17" spans="1:1" x14ac:dyDescent="0.25">
      <c r="A17" s="15" t="s">
        <v>40</v>
      </c>
    </row>
    <row r="18" spans="1:1" x14ac:dyDescent="0.25">
      <c r="A18" s="15" t="s">
        <v>41</v>
      </c>
    </row>
    <row r="19" spans="1:1" x14ac:dyDescent="0.25">
      <c r="A19" s="15" t="s">
        <v>42</v>
      </c>
    </row>
    <row r="20" spans="1:1" x14ac:dyDescent="0.25">
      <c r="A20" s="15" t="s">
        <v>43</v>
      </c>
    </row>
    <row r="21" spans="1:1" x14ac:dyDescent="0.25">
      <c r="A21" s="15" t="s">
        <v>44</v>
      </c>
    </row>
    <row r="22" spans="1:1" x14ac:dyDescent="0.25">
      <c r="A22" s="15" t="s">
        <v>45</v>
      </c>
    </row>
    <row r="23" spans="1:1" x14ac:dyDescent="0.25">
      <c r="A23" s="15" t="s">
        <v>46</v>
      </c>
    </row>
    <row r="24" spans="1:1" x14ac:dyDescent="0.25">
      <c r="A24" s="15" t="s">
        <v>47</v>
      </c>
    </row>
    <row r="25" spans="1:1" x14ac:dyDescent="0.25">
      <c r="A25" s="15" t="s">
        <v>48</v>
      </c>
    </row>
    <row r="26" spans="1:1" x14ac:dyDescent="0.25">
      <c r="A26" s="15" t="s">
        <v>49</v>
      </c>
    </row>
    <row r="27" spans="1:1" x14ac:dyDescent="0.25">
      <c r="A27" s="15" t="s">
        <v>268</v>
      </c>
    </row>
    <row r="28" spans="1:1" x14ac:dyDescent="0.25">
      <c r="A28" s="15" t="s">
        <v>50</v>
      </c>
    </row>
    <row r="29" spans="1:1" x14ac:dyDescent="0.25">
      <c r="A29" s="15" t="s">
        <v>51</v>
      </c>
    </row>
    <row r="30" spans="1:1" x14ac:dyDescent="0.25">
      <c r="A30" s="15" t="s">
        <v>52</v>
      </c>
    </row>
    <row r="31" spans="1:1" x14ac:dyDescent="0.25">
      <c r="A31" s="15" t="s">
        <v>53</v>
      </c>
    </row>
    <row r="32" spans="1:1" x14ac:dyDescent="0.25">
      <c r="A32" s="15" t="s">
        <v>54</v>
      </c>
    </row>
    <row r="33" spans="1:1" x14ac:dyDescent="0.25">
      <c r="A33" s="15" t="s">
        <v>55</v>
      </c>
    </row>
    <row r="34" spans="1:1" x14ac:dyDescent="0.25">
      <c r="A34" s="15" t="s">
        <v>56</v>
      </c>
    </row>
    <row r="35" spans="1:1" x14ac:dyDescent="0.25">
      <c r="A35" s="15" t="s">
        <v>57</v>
      </c>
    </row>
    <row r="36" spans="1:1" x14ac:dyDescent="0.25">
      <c r="A36" s="15" t="s">
        <v>58</v>
      </c>
    </row>
    <row r="37" spans="1:1" x14ac:dyDescent="0.25">
      <c r="A37" s="15" t="s">
        <v>59</v>
      </c>
    </row>
    <row r="38" spans="1:1" x14ac:dyDescent="0.25">
      <c r="A38" s="15" t="s">
        <v>60</v>
      </c>
    </row>
    <row r="39" spans="1:1" x14ac:dyDescent="0.25">
      <c r="A39" s="15" t="s">
        <v>61</v>
      </c>
    </row>
    <row r="40" spans="1:1" x14ac:dyDescent="0.25">
      <c r="A40" s="15" t="s">
        <v>62</v>
      </c>
    </row>
    <row r="41" spans="1:1" x14ac:dyDescent="0.25">
      <c r="A41" s="15" t="s">
        <v>63</v>
      </c>
    </row>
    <row r="42" spans="1:1" x14ac:dyDescent="0.25">
      <c r="A42" s="15" t="s">
        <v>64</v>
      </c>
    </row>
    <row r="43" spans="1:1" x14ac:dyDescent="0.25">
      <c r="A43" s="15" t="s">
        <v>65</v>
      </c>
    </row>
    <row r="44" spans="1:1" x14ac:dyDescent="0.25">
      <c r="A44" s="15" t="s">
        <v>66</v>
      </c>
    </row>
    <row r="45" spans="1:1" x14ac:dyDescent="0.25">
      <c r="A45" s="15" t="s">
        <v>67</v>
      </c>
    </row>
    <row r="46" spans="1:1" x14ac:dyDescent="0.25">
      <c r="A46" s="15" t="s">
        <v>68</v>
      </c>
    </row>
    <row r="47" spans="1:1" x14ac:dyDescent="0.25">
      <c r="A47" s="15" t="s">
        <v>69</v>
      </c>
    </row>
    <row r="48" spans="1:1" x14ac:dyDescent="0.25">
      <c r="A48" s="15" t="s">
        <v>70</v>
      </c>
    </row>
    <row r="49" spans="1:1" x14ac:dyDescent="0.25">
      <c r="A49" s="15" t="s">
        <v>71</v>
      </c>
    </row>
    <row r="50" spans="1:1" x14ac:dyDescent="0.25">
      <c r="A50" s="15" t="s">
        <v>72</v>
      </c>
    </row>
    <row r="51" spans="1:1" x14ac:dyDescent="0.25">
      <c r="A51" s="15" t="s">
        <v>73</v>
      </c>
    </row>
    <row r="52" spans="1:1" x14ac:dyDescent="0.25">
      <c r="A52" s="15" t="s">
        <v>74</v>
      </c>
    </row>
    <row r="53" spans="1:1" x14ac:dyDescent="0.25">
      <c r="A53" s="15" t="s">
        <v>75</v>
      </c>
    </row>
    <row r="54" spans="1:1" x14ac:dyDescent="0.25">
      <c r="A54" s="15" t="s">
        <v>246</v>
      </c>
    </row>
    <row r="55" spans="1:1" x14ac:dyDescent="0.25">
      <c r="A55" s="15" t="s">
        <v>76</v>
      </c>
    </row>
    <row r="56" spans="1:1" x14ac:dyDescent="0.25">
      <c r="A56" s="15" t="s">
        <v>77</v>
      </c>
    </row>
    <row r="57" spans="1:1" x14ac:dyDescent="0.25">
      <c r="A57" s="15" t="s">
        <v>78</v>
      </c>
    </row>
    <row r="58" spans="1:1" x14ac:dyDescent="0.25">
      <c r="A58" s="15" t="s">
        <v>79</v>
      </c>
    </row>
    <row r="59" spans="1:1" x14ac:dyDescent="0.25">
      <c r="A59" s="15" t="s">
        <v>80</v>
      </c>
    </row>
    <row r="60" spans="1:1" x14ac:dyDescent="0.25">
      <c r="A60" s="15" t="s">
        <v>81</v>
      </c>
    </row>
    <row r="61" spans="1:1" x14ac:dyDescent="0.25">
      <c r="A61" s="15" t="s">
        <v>82</v>
      </c>
    </row>
    <row r="62" spans="1:1" x14ac:dyDescent="0.25">
      <c r="A62" s="15" t="s">
        <v>83</v>
      </c>
    </row>
    <row r="63" spans="1:1" x14ac:dyDescent="0.25">
      <c r="A63" s="15" t="s">
        <v>84</v>
      </c>
    </row>
    <row r="64" spans="1:1" x14ac:dyDescent="0.25">
      <c r="A64" s="15" t="s">
        <v>85</v>
      </c>
    </row>
    <row r="65" spans="1:1" x14ac:dyDescent="0.25">
      <c r="A65" s="15" t="s">
        <v>86</v>
      </c>
    </row>
    <row r="66" spans="1:1" x14ac:dyDescent="0.25">
      <c r="A66" s="15" t="s">
        <v>87</v>
      </c>
    </row>
    <row r="67" spans="1:1" x14ac:dyDescent="0.25">
      <c r="A67" s="15" t="s">
        <v>88</v>
      </c>
    </row>
    <row r="68" spans="1:1" x14ac:dyDescent="0.25">
      <c r="A68" s="15" t="s">
        <v>89</v>
      </c>
    </row>
    <row r="69" spans="1:1" x14ac:dyDescent="0.25">
      <c r="A69" s="15" t="s">
        <v>90</v>
      </c>
    </row>
    <row r="70" spans="1:1" x14ac:dyDescent="0.25">
      <c r="A70" s="15" t="s">
        <v>91</v>
      </c>
    </row>
    <row r="71" spans="1:1" x14ac:dyDescent="0.25">
      <c r="A71" s="15" t="s">
        <v>92</v>
      </c>
    </row>
    <row r="72" spans="1:1" x14ac:dyDescent="0.25">
      <c r="A72" s="15" t="s">
        <v>93</v>
      </c>
    </row>
    <row r="73" spans="1:1" x14ac:dyDescent="0.25">
      <c r="A73" s="15" t="s">
        <v>94</v>
      </c>
    </row>
    <row r="74" spans="1:1" x14ac:dyDescent="0.25">
      <c r="A74" s="15" t="s">
        <v>95</v>
      </c>
    </row>
    <row r="75" spans="1:1" x14ac:dyDescent="0.25">
      <c r="A75" s="15" t="s">
        <v>96</v>
      </c>
    </row>
    <row r="76" spans="1:1" x14ac:dyDescent="0.25">
      <c r="A76" s="15" t="s">
        <v>97</v>
      </c>
    </row>
    <row r="77" spans="1:1" x14ac:dyDescent="0.25">
      <c r="A77" s="15" t="s">
        <v>98</v>
      </c>
    </row>
    <row r="78" spans="1:1" x14ac:dyDescent="0.25">
      <c r="A78" s="15" t="s">
        <v>99</v>
      </c>
    </row>
    <row r="79" spans="1:1" x14ac:dyDescent="0.25">
      <c r="A79" s="15" t="s">
        <v>100</v>
      </c>
    </row>
    <row r="80" spans="1:1" x14ac:dyDescent="0.25">
      <c r="A80" s="15" t="s">
        <v>101</v>
      </c>
    </row>
    <row r="81" spans="1:1" x14ac:dyDescent="0.25">
      <c r="A81" s="15" t="s">
        <v>102</v>
      </c>
    </row>
    <row r="82" spans="1:1" x14ac:dyDescent="0.25">
      <c r="A82" s="15" t="s">
        <v>103</v>
      </c>
    </row>
    <row r="83" spans="1:1" x14ac:dyDescent="0.25">
      <c r="A83" s="15" t="s">
        <v>104</v>
      </c>
    </row>
    <row r="84" spans="1:1" x14ac:dyDescent="0.25">
      <c r="A84" s="15" t="s">
        <v>105</v>
      </c>
    </row>
    <row r="85" spans="1:1" x14ac:dyDescent="0.25">
      <c r="A85" s="15" t="s">
        <v>106</v>
      </c>
    </row>
    <row r="86" spans="1:1" x14ac:dyDescent="0.25">
      <c r="A86" s="15" t="s">
        <v>107</v>
      </c>
    </row>
    <row r="87" spans="1:1" x14ac:dyDescent="0.25">
      <c r="A87" s="15" t="s">
        <v>108</v>
      </c>
    </row>
    <row r="88" spans="1:1" x14ac:dyDescent="0.25">
      <c r="A88" s="15" t="s">
        <v>109</v>
      </c>
    </row>
    <row r="89" spans="1:1" x14ac:dyDescent="0.25">
      <c r="A89" s="15" t="s">
        <v>110</v>
      </c>
    </row>
    <row r="90" spans="1:1" x14ac:dyDescent="0.25">
      <c r="A90" s="15" t="s">
        <v>111</v>
      </c>
    </row>
  </sheetData>
  <autoFilter ref="A3:A9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9" sqref="B9"/>
    </sheetView>
  </sheetViews>
  <sheetFormatPr defaultRowHeight="15" x14ac:dyDescent="0.25"/>
  <cols>
    <col min="1" max="1" width="9.140625" style="20"/>
    <col min="2" max="2" width="57.42578125" style="21" customWidth="1"/>
  </cols>
  <sheetData>
    <row r="1" spans="1:2" x14ac:dyDescent="0.25">
      <c r="A1" s="17" t="s">
        <v>112</v>
      </c>
      <c r="B1" s="18" t="s">
        <v>113</v>
      </c>
    </row>
    <row r="2" spans="1:2" ht="30" x14ac:dyDescent="0.25">
      <c r="A2" s="19">
        <v>1</v>
      </c>
      <c r="B2" s="22" t="s">
        <v>18</v>
      </c>
    </row>
    <row r="3" spans="1:2" x14ac:dyDescent="0.25">
      <c r="A3" s="19">
        <f>A2+1</f>
        <v>2</v>
      </c>
      <c r="B3" s="22" t="s">
        <v>126</v>
      </c>
    </row>
    <row r="4" spans="1:2" x14ac:dyDescent="0.25">
      <c r="A4" s="19">
        <f t="shared" ref="A4:A27" si="0">A3+1</f>
        <v>3</v>
      </c>
      <c r="B4" s="22" t="s">
        <v>114</v>
      </c>
    </row>
    <row r="5" spans="1:2" x14ac:dyDescent="0.25">
      <c r="A5" s="19">
        <f t="shared" si="0"/>
        <v>4</v>
      </c>
      <c r="B5" s="22" t="s">
        <v>127</v>
      </c>
    </row>
    <row r="6" spans="1:2" x14ac:dyDescent="0.25">
      <c r="A6" s="19">
        <f t="shared" si="0"/>
        <v>5</v>
      </c>
      <c r="B6" s="22" t="s">
        <v>117</v>
      </c>
    </row>
    <row r="7" spans="1:2" x14ac:dyDescent="0.25">
      <c r="A7" s="19">
        <f t="shared" si="0"/>
        <v>6</v>
      </c>
      <c r="B7" s="22" t="s">
        <v>128</v>
      </c>
    </row>
    <row r="8" spans="1:2" x14ac:dyDescent="0.25">
      <c r="A8" s="19">
        <f t="shared" si="0"/>
        <v>7</v>
      </c>
      <c r="B8" s="22" t="s">
        <v>129</v>
      </c>
    </row>
    <row r="9" spans="1:2" ht="30" x14ac:dyDescent="0.25">
      <c r="A9" s="19">
        <f t="shared" si="0"/>
        <v>8</v>
      </c>
      <c r="B9" s="22" t="s">
        <v>120</v>
      </c>
    </row>
    <row r="10" spans="1:2" x14ac:dyDescent="0.25">
      <c r="A10" s="19">
        <f t="shared" si="0"/>
        <v>9</v>
      </c>
      <c r="B10" s="22" t="s">
        <v>130</v>
      </c>
    </row>
    <row r="11" spans="1:2" ht="30" x14ac:dyDescent="0.25">
      <c r="A11" s="19">
        <f t="shared" si="0"/>
        <v>10</v>
      </c>
      <c r="B11" s="22" t="s">
        <v>131</v>
      </c>
    </row>
    <row r="12" spans="1:2" ht="30" x14ac:dyDescent="0.25">
      <c r="A12" s="19">
        <f t="shared" si="0"/>
        <v>11</v>
      </c>
      <c r="B12" s="22" t="s">
        <v>115</v>
      </c>
    </row>
    <row r="13" spans="1:2" x14ac:dyDescent="0.25">
      <c r="A13" s="19">
        <f t="shared" si="0"/>
        <v>12</v>
      </c>
      <c r="B13" s="22" t="s">
        <v>118</v>
      </c>
    </row>
    <row r="14" spans="1:2" x14ac:dyDescent="0.25">
      <c r="A14" s="19">
        <f t="shared" si="0"/>
        <v>13</v>
      </c>
      <c r="B14" s="22" t="s">
        <v>132</v>
      </c>
    </row>
    <row r="15" spans="1:2" x14ac:dyDescent="0.25">
      <c r="A15" s="19">
        <f t="shared" si="0"/>
        <v>14</v>
      </c>
      <c r="B15" s="22" t="s">
        <v>133</v>
      </c>
    </row>
    <row r="16" spans="1:2" ht="30" x14ac:dyDescent="0.25">
      <c r="A16" s="19">
        <f t="shared" si="0"/>
        <v>15</v>
      </c>
      <c r="B16" s="22" t="s">
        <v>134</v>
      </c>
    </row>
    <row r="17" spans="1:2" ht="30" x14ac:dyDescent="0.25">
      <c r="A17" s="19">
        <f t="shared" si="0"/>
        <v>16</v>
      </c>
      <c r="B17" s="22" t="s">
        <v>135</v>
      </c>
    </row>
    <row r="18" spans="1:2" ht="30" x14ac:dyDescent="0.25">
      <c r="A18" s="19">
        <f t="shared" si="0"/>
        <v>17</v>
      </c>
      <c r="B18" s="22" t="s">
        <v>121</v>
      </c>
    </row>
    <row r="19" spans="1:2" x14ac:dyDescent="0.25">
      <c r="A19" s="19">
        <f t="shared" si="0"/>
        <v>18</v>
      </c>
      <c r="B19" s="22" t="s">
        <v>136</v>
      </c>
    </row>
    <row r="20" spans="1:2" x14ac:dyDescent="0.25">
      <c r="A20" s="19">
        <f t="shared" si="0"/>
        <v>19</v>
      </c>
      <c r="B20" s="22" t="s">
        <v>137</v>
      </c>
    </row>
    <row r="21" spans="1:2" x14ac:dyDescent="0.25">
      <c r="A21" s="19">
        <f t="shared" si="0"/>
        <v>20</v>
      </c>
      <c r="B21" s="22" t="s">
        <v>138</v>
      </c>
    </row>
    <row r="22" spans="1:2" x14ac:dyDescent="0.25">
      <c r="A22" s="19">
        <f t="shared" si="0"/>
        <v>21</v>
      </c>
      <c r="B22" s="22" t="s">
        <v>119</v>
      </c>
    </row>
    <row r="23" spans="1:2" x14ac:dyDescent="0.25">
      <c r="A23" s="19">
        <f t="shared" si="0"/>
        <v>22</v>
      </c>
      <c r="B23" s="22" t="s">
        <v>139</v>
      </c>
    </row>
    <row r="24" spans="1:2" x14ac:dyDescent="0.25">
      <c r="A24" s="19">
        <f t="shared" si="0"/>
        <v>23</v>
      </c>
      <c r="B24" s="22" t="s">
        <v>140</v>
      </c>
    </row>
    <row r="25" spans="1:2" x14ac:dyDescent="0.25">
      <c r="A25" s="19">
        <f t="shared" si="0"/>
        <v>24</v>
      </c>
      <c r="B25" s="22" t="s">
        <v>141</v>
      </c>
    </row>
    <row r="26" spans="1:2" x14ac:dyDescent="0.25">
      <c r="A26" s="19">
        <f t="shared" si="0"/>
        <v>25</v>
      </c>
      <c r="B26" s="22" t="s">
        <v>116</v>
      </c>
    </row>
    <row r="27" spans="1:2" ht="30" x14ac:dyDescent="0.25">
      <c r="A27" s="19">
        <f t="shared" si="0"/>
        <v>26</v>
      </c>
      <c r="B27" s="22" t="s">
        <v>142</v>
      </c>
    </row>
  </sheetData>
  <autoFilter ref="A1:B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RowHeight="15" x14ac:dyDescent="0.25"/>
  <cols>
    <col min="1" max="1" width="18.5703125" customWidth="1"/>
  </cols>
  <sheetData>
    <row r="1" spans="1:1" x14ac:dyDescent="0.25">
      <c r="A1" t="s">
        <v>301</v>
      </c>
    </row>
    <row r="2" spans="1:1" x14ac:dyDescent="0.25">
      <c r="A2" t="s">
        <v>294</v>
      </c>
    </row>
    <row r="3" spans="1:1" x14ac:dyDescent="0.25">
      <c r="A3" t="s">
        <v>295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Отчет</vt:lpstr>
      <vt:lpstr>Отчет медицина №1589-р</vt:lpstr>
      <vt:lpstr>Отчет медицина №3154-р</vt:lpstr>
      <vt:lpstr>Субъекты</vt:lpstr>
      <vt:lpstr>ФОИВ_акт</vt:lpstr>
      <vt:lpstr>форма субсидии</vt:lpstr>
      <vt:lpstr>Отчет!Область_печати</vt:lpstr>
      <vt:lpstr>'Отчет медицина №1589-р'!Область_печати</vt:lpstr>
      <vt:lpstr>'Отчет медицина №3154-р'!Область_печати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2021-01-25T07:49:24Z</dcterms:modified>
</cp:coreProperties>
</file>